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120" windowWidth="13380" windowHeight="5040"/>
  </bookViews>
  <sheets>
    <sheet name="Estimation budgétaire" sheetId="2" r:id="rId1"/>
  </sheets>
  <calcPr calcId="145621"/>
</workbook>
</file>

<file path=xl/calcChain.xml><?xml version="1.0" encoding="utf-8"?>
<calcChain xmlns="http://schemas.openxmlformats.org/spreadsheetml/2006/main">
  <c r="G87" i="2" l="1"/>
  <c r="E93" i="2"/>
  <c r="L28" i="2" l="1"/>
  <c r="L64" i="2"/>
  <c r="K53" i="2"/>
  <c r="J53" i="2"/>
  <c r="G32" i="2"/>
  <c r="E65" i="2" s="1"/>
  <c r="J25" i="2"/>
  <c r="K25" i="2" s="1"/>
  <c r="I25" i="2"/>
  <c r="I26" i="2"/>
  <c r="J26" i="2"/>
  <c r="K26" i="2" s="1"/>
  <c r="J23" i="2"/>
  <c r="K23" i="2" s="1"/>
  <c r="J24" i="2"/>
  <c r="K24" i="2" s="1"/>
  <c r="J22" i="2"/>
  <c r="J28" i="2" l="1"/>
  <c r="K22" i="2"/>
  <c r="H103" i="2"/>
  <c r="J103" i="2" s="1"/>
  <c r="H101" i="2"/>
  <c r="J101" i="2" s="1"/>
  <c r="G58" i="2" s="1"/>
  <c r="H99" i="2"/>
  <c r="J99" i="2" s="1"/>
  <c r="E97" i="2"/>
  <c r="H97" i="2" s="1"/>
  <c r="J97" i="2" s="1"/>
  <c r="E95" i="2"/>
  <c r="H95" i="2" s="1"/>
  <c r="J95" i="2" s="1"/>
  <c r="H93" i="2"/>
  <c r="J93" i="2" s="1"/>
  <c r="H91" i="2"/>
  <c r="J91" i="2" s="1"/>
  <c r="H89" i="2"/>
  <c r="J89" i="2" s="1"/>
  <c r="H87" i="2"/>
  <c r="J87" i="2" s="1"/>
  <c r="H85" i="2"/>
  <c r="J85" i="2" s="1"/>
  <c r="E83" i="2"/>
  <c r="H83" i="2" s="1"/>
  <c r="H67" i="2"/>
  <c r="K57" i="2"/>
  <c r="K60" i="2" s="1"/>
  <c r="G57" i="2"/>
  <c r="H51" i="2"/>
  <c r="G50" i="2"/>
  <c r="H50" i="2" s="1"/>
  <c r="K43" i="2"/>
  <c r="G41" i="2"/>
  <c r="J41" i="2" s="1"/>
  <c r="G40" i="2"/>
  <c r="G39" i="2"/>
  <c r="H39" i="2" s="1"/>
  <c r="G38" i="2"/>
  <c r="H38" i="2" s="1"/>
  <c r="N28" i="2"/>
  <c r="L68" i="2" s="1"/>
  <c r="M28" i="2"/>
  <c r="L67" i="2" s="1"/>
  <c r="I24" i="2"/>
  <c r="I23" i="2"/>
  <c r="I22" i="2"/>
  <c r="L69" i="2" l="1"/>
  <c r="H53" i="2"/>
  <c r="I28" i="2"/>
  <c r="E64" i="2" s="1"/>
  <c r="K28" i="2"/>
  <c r="J39" i="2"/>
  <c r="H105" i="2"/>
  <c r="G43" i="2"/>
  <c r="E66" i="2" s="1"/>
  <c r="H32" i="2"/>
  <c r="J32" i="2" s="1"/>
  <c r="H40" i="2"/>
  <c r="H43" i="2" s="1"/>
  <c r="J60" i="2"/>
  <c r="J83" i="2"/>
  <c r="J105" i="2" s="1"/>
  <c r="L65" i="2" l="1"/>
  <c r="G51" i="2"/>
  <c r="G53" i="2" s="1"/>
  <c r="G60" i="2" s="1"/>
  <c r="E67" i="2" s="1"/>
  <c r="E68" i="2" s="1"/>
  <c r="J40" i="2"/>
  <c r="J43" i="2" s="1"/>
  <c r="L66" i="2" s="1"/>
  <c r="F67" i="2" l="1"/>
  <c r="L71" i="2"/>
  <c r="N71" i="2" s="1"/>
  <c r="N66" i="2"/>
  <c r="H68" i="2"/>
  <c r="F68" i="2"/>
  <c r="N68" i="2"/>
  <c r="F64" i="2"/>
  <c r="N69" i="2"/>
  <c r="N67" i="2"/>
  <c r="F65" i="2"/>
  <c r="F66" i="2"/>
  <c r="N64" i="2"/>
  <c r="N65" i="2"/>
</calcChain>
</file>

<file path=xl/sharedStrings.xml><?xml version="1.0" encoding="utf-8"?>
<sst xmlns="http://schemas.openxmlformats.org/spreadsheetml/2006/main" count="138" uniqueCount="131">
  <si>
    <t>Nom de la structure :</t>
  </si>
  <si>
    <t xml:space="preserve">MONTANTS PARTICIPATION </t>
  </si>
  <si>
    <t>1- Budget Formation</t>
  </si>
  <si>
    <t>Nb stagiaires</t>
  </si>
  <si>
    <t>OPCA</t>
  </si>
  <si>
    <t>BUDGET GLOBAL FORMATION</t>
  </si>
  <si>
    <t>Montant total 2</t>
  </si>
  <si>
    <t>Prise en charge CARSAT : 50% - 24 diag maxi/an</t>
  </si>
  <si>
    <t xml:space="preserve"> Autres financeurs</t>
  </si>
  <si>
    <t>C2</t>
  </si>
  <si>
    <t>3- Budget Aides techniques</t>
  </si>
  <si>
    <t>Coût moyen du kit</t>
  </si>
  <si>
    <t>Montant total 3</t>
  </si>
  <si>
    <t>Prise en charge CARSAT : 50% coût des kits</t>
  </si>
  <si>
    <t>Nombre de kit prévention Aidants-aidés</t>
  </si>
  <si>
    <t>Nombre de kit prévention secteur pour prêt</t>
  </si>
  <si>
    <t>C3</t>
  </si>
  <si>
    <t>Forfait animation du programme</t>
  </si>
  <si>
    <t>4- Budget Animation du programme</t>
  </si>
  <si>
    <t>Montant total 4</t>
  </si>
  <si>
    <t>Si accompagné par un prestataire externe</t>
  </si>
  <si>
    <t>2 000 euros pour les structures de moins 50 ETP</t>
  </si>
  <si>
    <t>C4</t>
  </si>
  <si>
    <t>4 000 euros pour les structures de plus 50 ETP - moins 200 ETP</t>
  </si>
  <si>
    <t>Animation d'actions de prévention "aidants, aidés"</t>
  </si>
  <si>
    <t>% de prise en charge</t>
  </si>
  <si>
    <t>Budget global du programme</t>
  </si>
  <si>
    <t>% du budget</t>
  </si>
  <si>
    <t>Prise en charge OPCA</t>
  </si>
  <si>
    <t>2- Budget Diagnostics spécialistes</t>
  </si>
  <si>
    <t>Subvention CARSAT service prévention = C1+C2+C3+C4</t>
  </si>
  <si>
    <t>Prise en charge autres partenaires</t>
  </si>
  <si>
    <t>Montant total du projet pour structure</t>
  </si>
  <si>
    <t>Reste à charge structure</t>
  </si>
  <si>
    <t>Nb ID formées</t>
  </si>
  <si>
    <t>Coût / ID</t>
  </si>
  <si>
    <t>Estimation du temps consacré à l'animation du programme</t>
  </si>
  <si>
    <t>Nb réunions</t>
  </si>
  <si>
    <t>Temps référents aidants, aidés (1,5j/mois)</t>
  </si>
  <si>
    <t>Participation formations  référent "Aidants, aidés"</t>
  </si>
  <si>
    <t>Réunions d'informations salariés</t>
  </si>
  <si>
    <t>Formation des responsables secteurs repérage, diagnostic</t>
  </si>
  <si>
    <t>Réunions aides techniques: sélection fournisseurs, test matériel, présentation</t>
  </si>
  <si>
    <t>Réunions diagnostics : temps d'organisation, réalisation, suivi</t>
  </si>
  <si>
    <t>Information des bénéficiaires/ suivi des mesures chez bénéficiaires</t>
  </si>
  <si>
    <t>Evaluation de l'action</t>
  </si>
  <si>
    <t>Actions de prévention chutes, habitat…</t>
  </si>
  <si>
    <t>GLOBAL</t>
  </si>
  <si>
    <t>GIR 1</t>
  </si>
  <si>
    <t>GIR2</t>
  </si>
  <si>
    <t>GIR 3</t>
  </si>
  <si>
    <t>GIR 4</t>
  </si>
  <si>
    <t>GIR 5</t>
  </si>
  <si>
    <t>GIR 6</t>
  </si>
  <si>
    <t>Nombres de salariés informés de l'action :</t>
  </si>
  <si>
    <t>CD- CNSA section IV</t>
  </si>
  <si>
    <t>Nombre de kit prévention Aidants professionnels</t>
  </si>
  <si>
    <t xml:space="preserve"> Frais Annexes (FA) par salariés</t>
  </si>
  <si>
    <t xml:space="preserve">Nbre ETP </t>
  </si>
  <si>
    <t xml:space="preserve">REMPLIR </t>
  </si>
  <si>
    <t>Conférence financeurs</t>
  </si>
  <si>
    <t xml:space="preserve"> FNP secteur public</t>
  </si>
  <si>
    <t>Prise en charge FNP - secteur public</t>
  </si>
  <si>
    <t>Prise en charge  Conférence des financeurs</t>
  </si>
  <si>
    <r>
      <rPr>
        <b/>
        <u/>
        <sz val="14"/>
        <color theme="0"/>
        <rFont val="Calibri"/>
        <family val="2"/>
        <scheme val="minor"/>
      </rPr>
      <t>BILAN DE L'ACTION</t>
    </r>
    <r>
      <rPr>
        <b/>
        <sz val="14"/>
        <color theme="0"/>
        <rFont val="Calibri"/>
        <family val="2"/>
        <scheme val="minor"/>
      </rPr>
      <t xml:space="preserve"> : à fournir à minima en fin de programme ou en étape intermédiaire pour la conférence des financeurs et la CARSAT Aquitaine</t>
    </r>
  </si>
  <si>
    <t>Nombre de responsables formés</t>
  </si>
  <si>
    <t>Nombre de bénéficiaires ayant eu diagnostics</t>
  </si>
  <si>
    <t>Nombre d'évaluations satisfactions bénéficiaires</t>
  </si>
  <si>
    <t>Nombre de kits achetés</t>
  </si>
  <si>
    <t>Nb pers</t>
  </si>
  <si>
    <t>Coûts horaire</t>
  </si>
  <si>
    <t>Temps</t>
  </si>
  <si>
    <t>Heures</t>
  </si>
  <si>
    <t>N° étape</t>
  </si>
  <si>
    <t>Coûts animation</t>
  </si>
  <si>
    <t>Participation aux réunions théatre forum / Nb ID prévues</t>
  </si>
  <si>
    <r>
      <rPr>
        <b/>
        <u/>
        <sz val="14"/>
        <color theme="0"/>
        <rFont val="Calibri"/>
        <family val="2"/>
        <scheme val="minor"/>
      </rPr>
      <t>ESTIMATION DU TEMPS CONSACRE</t>
    </r>
    <r>
      <rPr>
        <b/>
        <sz val="14"/>
        <color theme="0"/>
        <rFont val="Calibri"/>
        <family val="2"/>
        <scheme val="minor"/>
      </rPr>
      <t xml:space="preserve"> A L'ANIMATION DU PROGRAMME : valorisation du temps d'animation</t>
    </r>
  </si>
  <si>
    <r>
      <rPr>
        <b/>
        <u/>
        <sz val="16"/>
        <color theme="0"/>
        <rFont val="Calibri"/>
        <family val="2"/>
        <scheme val="minor"/>
      </rPr>
      <t>FICHE POUR ESTIMER LE COUT DU PROGRAMME</t>
    </r>
    <r>
      <rPr>
        <b/>
        <sz val="16"/>
        <color theme="0"/>
        <rFont val="Calibri"/>
        <family val="2"/>
        <scheme val="minor"/>
      </rPr>
      <t xml:space="preserve"> "Aidants, aidés, une qualité de vie à préserver"</t>
    </r>
  </si>
  <si>
    <t>Durée formation en h</t>
  </si>
  <si>
    <t>Coût horaire salariés</t>
  </si>
  <si>
    <t>Coût pédagogique/stagiaire</t>
  </si>
  <si>
    <t>Coût total de la formation</t>
  </si>
  <si>
    <t>A remplir au global ou une fiche par année. Permet de faire ensuite la demande aux différents financeurs.</t>
  </si>
  <si>
    <t>Ergothérapeute***, ergonomes formés à la démarche</t>
  </si>
  <si>
    <t>Montant</t>
  </si>
  <si>
    <t>Montant HT</t>
  </si>
  <si>
    <t>Nb d'ID présentes</t>
  </si>
  <si>
    <r>
      <rPr>
        <b/>
        <u/>
        <sz val="16"/>
        <color rgb="FF0099AA"/>
        <rFont val="Calibri"/>
        <family val="2"/>
        <scheme val="minor"/>
      </rPr>
      <t>3</t>
    </r>
    <r>
      <rPr>
        <b/>
        <u/>
        <sz val="12"/>
        <color rgb="FF0099AA"/>
        <rFont val="Calibri"/>
        <family val="2"/>
        <scheme val="minor"/>
      </rPr>
      <t>-Budget Aides techniques</t>
    </r>
  </si>
  <si>
    <r>
      <rPr>
        <b/>
        <u/>
        <sz val="16"/>
        <color rgb="FF0099AA"/>
        <rFont val="Calibri"/>
        <family val="2"/>
        <scheme val="minor"/>
      </rPr>
      <t>2</t>
    </r>
    <r>
      <rPr>
        <b/>
        <u/>
        <sz val="12"/>
        <color rgb="FF0099AA"/>
        <rFont val="Calibri"/>
        <family val="2"/>
        <scheme val="minor"/>
      </rPr>
      <t xml:space="preserve">-Budget Diagnostic complexes par spécialistes </t>
    </r>
  </si>
  <si>
    <r>
      <rPr>
        <b/>
        <u/>
        <sz val="16"/>
        <color rgb="FF0099AA"/>
        <rFont val="Calibri"/>
        <family val="2"/>
        <scheme val="minor"/>
      </rPr>
      <t>4</t>
    </r>
    <r>
      <rPr>
        <b/>
        <u/>
        <sz val="12"/>
        <color rgb="FF0099AA"/>
        <rFont val="Calibri"/>
        <family val="2"/>
        <scheme val="minor"/>
      </rPr>
      <t>-Budget Animation du programme</t>
    </r>
  </si>
  <si>
    <r>
      <rPr>
        <b/>
        <u/>
        <sz val="16"/>
        <color rgb="FF0099AA"/>
        <rFont val="Calibri"/>
        <family val="2"/>
        <scheme val="minor"/>
      </rPr>
      <t>1</t>
    </r>
    <r>
      <rPr>
        <b/>
        <u/>
        <sz val="12"/>
        <color rgb="FF0099AA"/>
        <rFont val="Calibri"/>
        <family val="2"/>
        <scheme val="minor"/>
      </rPr>
      <t>-Budget formation</t>
    </r>
  </si>
  <si>
    <t>Nombre de kits prévus</t>
  </si>
  <si>
    <t xml:space="preserve">Nombre jours </t>
  </si>
  <si>
    <t>Coût moyen journée</t>
  </si>
  <si>
    <t>Nb de représentation théâtre</t>
  </si>
  <si>
    <t>BUDGET GLOBAL AIDES TECHNIQUES</t>
  </si>
  <si>
    <t>Nombre de diag prévus</t>
  </si>
  <si>
    <t>Coût moyen d'un diagnostic</t>
  </si>
  <si>
    <t>BUDGET GLOBAL ANIMATION</t>
  </si>
  <si>
    <t>Remplir les cases en orange</t>
  </si>
  <si>
    <t>Prise en charge Conseil départemental section IV</t>
  </si>
  <si>
    <t>*** Si ergothérapeute interne : temps moyen de 11h pour les réaliser (2 visite en moyennes + temps déplacements + rapport)</t>
  </si>
  <si>
    <t>Temps passé par la structure pour animer le programme (cf. ligne 100)</t>
  </si>
  <si>
    <r>
      <t xml:space="preserve">Aide CARSAT </t>
    </r>
    <r>
      <rPr>
        <sz val="11"/>
        <color theme="1"/>
        <rFont val="Calibri"/>
        <family val="2"/>
      </rPr>
      <t>50% coût pédagogique = C1</t>
    </r>
  </si>
  <si>
    <t>Nombre d'ID sensibilisés (réunions d'information)</t>
  </si>
  <si>
    <t>Formation APS ASD ( ex CPS ID)</t>
  </si>
  <si>
    <t>Formation AP- ASD ( ex CRPS)</t>
  </si>
  <si>
    <t>Formation MAC APS ASD ( ex CPS ID) + AT*</t>
  </si>
  <si>
    <t>Cout pédagogique total</t>
  </si>
  <si>
    <t>Formation Acteurs PRAP2S</t>
  </si>
  <si>
    <t>Formation "aides techniques "</t>
  </si>
  <si>
    <t>Budget estimé pour la période:</t>
  </si>
  <si>
    <t>Pour plus de précision sur les formations, consultez le dossier "formation du secteur ASD"</t>
  </si>
  <si>
    <t>Nombre d'aides techniques bénéficiaires - Kits dépendance</t>
  </si>
  <si>
    <t xml:space="preserve">Organisation des théâtres forum ( 1 seance=3000 euros pris en Charge ASS CARSAT ) </t>
  </si>
  <si>
    <t>Animation des théâtres forum par le SAAD dont la participation des salariés au théâtre (3h/ ID présents cf étape13 du tableau estimation du temps - ligne 101)</t>
  </si>
  <si>
    <t>TEMPS PASSE : remplir le tableau Lignes 83 à 99 et 103</t>
  </si>
  <si>
    <t>Prise en charge CARSAT : 50% coût prestataire + forfait animation</t>
  </si>
  <si>
    <t>Comprend le temps passé par le référent, les temps d'informations, de diagnostics, de reporting de la démarche --&gt; cf tableau estimation temps passé ligne 83 à 103</t>
  </si>
  <si>
    <t>Prise en charge du coût de représentation de la troupe des théâtres forum par la CARSAT et flyers com - service Action Sanitaire et Social : prise en charge directe du coût de la prestation</t>
  </si>
  <si>
    <t>Conférence financeurs : selon les cas, application d'un forfait , pourcentage sur le coût global du programme, forfait par théâtres forum</t>
  </si>
  <si>
    <t>Prise en charge CARSAT service prévention</t>
  </si>
  <si>
    <t xml:space="preserve"> Autres financeurs: CARSAT ASS</t>
  </si>
  <si>
    <t>inclus dans forfait</t>
  </si>
  <si>
    <t>Participation aux réunions du comité techniques ( 4 / an)</t>
  </si>
  <si>
    <t>Nombre d'ID formés répérage risque et aides techniques</t>
  </si>
  <si>
    <t>Nombre de repérages réalisés par le SAAD = diagnostics simples</t>
  </si>
  <si>
    <t>Nombre de diagnostics complexes réalisés par des spécialistes</t>
  </si>
  <si>
    <t>Nombre d'évaluations de la satisfaction des ID</t>
  </si>
  <si>
    <t>Nombre de participants aux théâtres forum</t>
  </si>
  <si>
    <t>Indiquer le nombre par GIR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</si>
</sst>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\ [$€-40C]_-;\-* #,##0\ [$€-40C]_-;_-* &quot;-&quot;??\ [$€-40C]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2"/>
      <color rgb="FF0099AA"/>
      <name val="Calibri"/>
      <family val="2"/>
      <scheme val="minor"/>
    </font>
    <font>
      <b/>
      <u/>
      <sz val="16"/>
      <color rgb="FF0099AA"/>
      <name val="Calibri"/>
      <family val="2"/>
      <scheme val="minor"/>
    </font>
    <font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color rgb="FF00999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99A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99AA"/>
      </left>
      <right/>
      <top style="medium">
        <color rgb="FF0099AA"/>
      </top>
      <bottom/>
      <diagonal/>
    </border>
    <border>
      <left/>
      <right/>
      <top style="medium">
        <color rgb="FF0099AA"/>
      </top>
      <bottom/>
      <diagonal/>
    </border>
    <border>
      <left/>
      <right style="medium">
        <color rgb="FF0099AA"/>
      </right>
      <top style="medium">
        <color rgb="FF0099AA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99AA"/>
      </left>
      <right/>
      <top/>
      <bottom/>
      <diagonal/>
    </border>
    <border>
      <left/>
      <right style="medium">
        <color rgb="FF0099AA"/>
      </right>
      <top/>
      <bottom/>
      <diagonal/>
    </border>
    <border>
      <left style="medium">
        <color rgb="FF0099AA"/>
      </left>
      <right/>
      <top/>
      <bottom style="medium">
        <color rgb="FF0099AA"/>
      </bottom>
      <diagonal/>
    </border>
    <border>
      <left/>
      <right/>
      <top/>
      <bottom style="medium">
        <color rgb="FF0099AA"/>
      </bottom>
      <diagonal/>
    </border>
    <border>
      <left/>
      <right style="medium">
        <color rgb="FF0099AA"/>
      </right>
      <top/>
      <bottom style="medium">
        <color rgb="FF0099AA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9999"/>
      </left>
      <right/>
      <top style="medium">
        <color rgb="FF009999"/>
      </top>
      <bottom/>
      <diagonal/>
    </border>
    <border>
      <left/>
      <right/>
      <top style="medium">
        <color rgb="FF009999"/>
      </top>
      <bottom/>
      <diagonal/>
    </border>
    <border>
      <left/>
      <right style="medium">
        <color rgb="FF009999"/>
      </right>
      <top style="medium">
        <color rgb="FF009999"/>
      </top>
      <bottom/>
      <diagonal/>
    </border>
    <border>
      <left style="medium">
        <color rgb="FF009999"/>
      </left>
      <right/>
      <top/>
      <bottom/>
      <diagonal/>
    </border>
    <border>
      <left/>
      <right style="medium">
        <color rgb="FF009999"/>
      </right>
      <top/>
      <bottom/>
      <diagonal/>
    </border>
    <border>
      <left style="medium">
        <color rgb="FF009999"/>
      </left>
      <right/>
      <top/>
      <bottom style="medium">
        <color rgb="FF009999"/>
      </bottom>
      <diagonal/>
    </border>
    <border>
      <left/>
      <right/>
      <top/>
      <bottom style="medium">
        <color rgb="FF009999"/>
      </bottom>
      <diagonal/>
    </border>
    <border>
      <left/>
      <right style="medium">
        <color rgb="FF009999"/>
      </right>
      <top/>
      <bottom style="medium">
        <color rgb="FF009999"/>
      </bottom>
      <diagonal/>
    </border>
    <border>
      <left style="thin">
        <color indexed="64"/>
      </left>
      <right style="thin">
        <color indexed="64"/>
      </right>
      <top style="thin">
        <color rgb="FF00999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253">
    <xf numFmtId="0" fontId="0" fillId="0" borderId="0" xfId="0"/>
    <xf numFmtId="0" fontId="3" fillId="0" borderId="0" xfId="0" applyFont="1" applyBorder="1" applyAlignment="1">
      <alignment wrapText="1"/>
    </xf>
    <xf numFmtId="0" fontId="15" fillId="0" borderId="0" xfId="0" applyFont="1" applyAlignment="1">
      <alignment horizontal="center" vertical="center" wrapText="1" shrinkToFit="1"/>
    </xf>
    <xf numFmtId="0" fontId="0" fillId="0" borderId="0" xfId="0" applyFill="1" applyBorder="1"/>
    <xf numFmtId="0" fontId="0" fillId="6" borderId="11" xfId="0" applyFill="1" applyBorder="1"/>
    <xf numFmtId="0" fontId="15" fillId="0" borderId="0" xfId="0" applyFont="1" applyAlignment="1">
      <alignment horizontal="center" vertical="center" wrapText="1" shrinkToFit="1"/>
    </xf>
    <xf numFmtId="0" fontId="0" fillId="7" borderId="23" xfId="0" applyFill="1" applyBorder="1"/>
    <xf numFmtId="0" fontId="14" fillId="7" borderId="0" xfId="0" applyFont="1" applyFill="1" applyBorder="1"/>
    <xf numFmtId="0" fontId="0" fillId="7" borderId="0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26" xfId="0" applyFill="1" applyBorder="1"/>
    <xf numFmtId="0" fontId="0" fillId="7" borderId="27" xfId="0" applyFill="1" applyBorder="1"/>
    <xf numFmtId="0" fontId="0" fillId="7" borderId="11" xfId="0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8" fontId="3" fillId="0" borderId="0" xfId="0" applyNumberFormat="1" applyFont="1" applyBorder="1" applyAlignment="1">
      <alignment horizontal="center"/>
    </xf>
    <xf numFmtId="9" fontId="0" fillId="2" borderId="0" xfId="2" applyFont="1" applyFill="1" applyBorder="1" applyAlignment="1">
      <alignment horizontal="center" vertical="center"/>
    </xf>
    <xf numFmtId="0" fontId="3" fillId="7" borderId="26" xfId="0" applyFont="1" applyFill="1" applyBorder="1"/>
    <xf numFmtId="0" fontId="0" fillId="7" borderId="11" xfId="0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9" fillId="7" borderId="0" xfId="0" applyFont="1" applyFill="1" applyBorder="1"/>
    <xf numFmtId="0" fontId="9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0" fillId="9" borderId="11" xfId="0" applyFill="1" applyBorder="1" applyAlignment="1">
      <alignment horizontal="center"/>
    </xf>
    <xf numFmtId="0" fontId="0" fillId="9" borderId="11" xfId="0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 shrinkToFit="1"/>
    </xf>
    <xf numFmtId="0" fontId="0" fillId="6" borderId="14" xfId="0" applyFill="1" applyBorder="1" applyAlignment="1">
      <alignment horizontal="center" vertical="center"/>
    </xf>
    <xf numFmtId="0" fontId="3" fillId="0" borderId="0" xfId="0" applyFont="1" applyFill="1" applyBorder="1"/>
    <xf numFmtId="0" fontId="15" fillId="7" borderId="0" xfId="0" applyFont="1" applyFill="1" applyBorder="1" applyAlignment="1">
      <alignment horizontal="center" vertical="center" wrapText="1" shrinkToFit="1"/>
    </xf>
    <xf numFmtId="0" fontId="4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0" fillId="7" borderId="11" xfId="0" applyFont="1" applyFill="1" applyBorder="1" applyAlignment="1">
      <alignment horizontal="center" vertical="center" wrapText="1"/>
    </xf>
    <xf numFmtId="0" fontId="2" fillId="7" borderId="0" xfId="0" applyFont="1" applyFill="1" applyBorder="1"/>
    <xf numFmtId="0" fontId="8" fillId="7" borderId="0" xfId="0" applyFont="1" applyFill="1" applyBorder="1"/>
    <xf numFmtId="0" fontId="0" fillId="7" borderId="11" xfId="0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164" fontId="9" fillId="7" borderId="11" xfId="1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164" fontId="3" fillId="7" borderId="11" xfId="1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left"/>
    </xf>
    <xf numFmtId="0" fontId="11" fillId="7" borderId="0" xfId="0" applyFont="1" applyFill="1" applyBorder="1"/>
    <xf numFmtId="0" fontId="10" fillId="7" borderId="0" xfId="0" applyFont="1" applyFill="1" applyBorder="1"/>
    <xf numFmtId="165" fontId="9" fillId="7" borderId="11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center" vertical="center"/>
    </xf>
    <xf numFmtId="164" fontId="3" fillId="7" borderId="0" xfId="1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vertical="center" wrapText="1"/>
    </xf>
    <xf numFmtId="0" fontId="0" fillId="7" borderId="11" xfId="0" applyFill="1" applyBorder="1" applyAlignment="1">
      <alignment horizontal="center" wrapText="1"/>
    </xf>
    <xf numFmtId="8" fontId="3" fillId="7" borderId="0" xfId="0" applyNumberFormat="1" applyFont="1" applyFill="1" applyBorder="1" applyAlignment="1">
      <alignment horizontal="right"/>
    </xf>
    <xf numFmtId="8" fontId="3" fillId="7" borderId="11" xfId="0" applyNumberFormat="1" applyFont="1" applyFill="1" applyBorder="1" applyAlignment="1">
      <alignment horizontal="center" vertical="center"/>
    </xf>
    <xf numFmtId="9" fontId="0" fillId="7" borderId="11" xfId="2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NumberFormat="1" applyFont="1" applyFill="1" applyBorder="1" applyAlignment="1">
      <alignment horizontal="center" vertical="center"/>
    </xf>
    <xf numFmtId="8" fontId="0" fillId="7" borderId="0" xfId="0" applyNumberFormat="1" applyFill="1" applyBorder="1" applyAlignment="1">
      <alignment horizontal="center" vertical="center"/>
    </xf>
    <xf numFmtId="9" fontId="0" fillId="7" borderId="0" xfId="2" applyFont="1" applyFill="1" applyBorder="1" applyAlignment="1">
      <alignment horizontal="center" wrapText="1"/>
    </xf>
    <xf numFmtId="0" fontId="3" fillId="7" borderId="0" xfId="0" applyFont="1" applyFill="1" applyBorder="1" applyAlignment="1">
      <alignment wrapText="1"/>
    </xf>
    <xf numFmtId="0" fontId="22" fillId="7" borderId="0" xfId="0" applyFont="1" applyFill="1" applyBorder="1" applyAlignment="1">
      <alignment horizontal="left" vertical="center"/>
    </xf>
    <xf numFmtId="0" fontId="21" fillId="7" borderId="11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/>
    </xf>
    <xf numFmtId="0" fontId="21" fillId="6" borderId="11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left"/>
    </xf>
    <xf numFmtId="0" fontId="24" fillId="3" borderId="11" xfId="0" applyFont="1" applyFill="1" applyBorder="1" applyAlignment="1">
      <alignment horizontal="left" vertical="center"/>
    </xf>
    <xf numFmtId="0" fontId="20" fillId="3" borderId="11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/>
    </xf>
    <xf numFmtId="0" fontId="21" fillId="11" borderId="11" xfId="0" applyFont="1" applyFill="1" applyBorder="1" applyAlignment="1">
      <alignment horizontal="center" wrapText="1"/>
    </xf>
    <xf numFmtId="0" fontId="20" fillId="11" borderId="11" xfId="0" applyFont="1" applyFill="1" applyBorder="1" applyAlignment="1">
      <alignment horizontal="center"/>
    </xf>
    <xf numFmtId="0" fontId="21" fillId="12" borderId="11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wrapText="1"/>
    </xf>
    <xf numFmtId="0" fontId="20" fillId="4" borderId="11" xfId="0" applyFont="1" applyFill="1" applyBorder="1" applyAlignment="1">
      <alignment horizontal="center"/>
    </xf>
    <xf numFmtId="0" fontId="21" fillId="13" borderId="11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/>
    </xf>
    <xf numFmtId="164" fontId="9" fillId="14" borderId="11" xfId="1" applyNumberFormat="1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 wrapText="1"/>
    </xf>
    <xf numFmtId="164" fontId="0" fillId="10" borderId="11" xfId="0" applyNumberFormat="1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vertical="center"/>
    </xf>
    <xf numFmtId="0" fontId="21" fillId="14" borderId="11" xfId="0" applyFont="1" applyFill="1" applyBorder="1" applyAlignment="1">
      <alignment horizontal="center" wrapText="1"/>
    </xf>
    <xf numFmtId="0" fontId="0" fillId="10" borderId="11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  <xf numFmtId="0" fontId="26" fillId="7" borderId="0" xfId="0" applyFont="1" applyFill="1" applyBorder="1" applyAlignment="1">
      <alignment vertical="center" wrapText="1" shrinkToFit="1"/>
    </xf>
    <xf numFmtId="0" fontId="0" fillId="7" borderId="33" xfId="0" applyFill="1" applyBorder="1"/>
    <xf numFmtId="0" fontId="0" fillId="7" borderId="34" xfId="0" applyFill="1" applyBorder="1"/>
    <xf numFmtId="0" fontId="0" fillId="7" borderId="35" xfId="0" applyFill="1" applyBorder="1"/>
    <xf numFmtId="0" fontId="0" fillId="7" borderId="36" xfId="0" applyFill="1" applyBorder="1"/>
    <xf numFmtId="0" fontId="0" fillId="7" borderId="36" xfId="0" applyFill="1" applyBorder="1" applyAlignment="1">
      <alignment horizontal="center"/>
    </xf>
    <xf numFmtId="0" fontId="10" fillId="7" borderId="36" xfId="0" applyFont="1" applyFill="1" applyBorder="1"/>
    <xf numFmtId="0" fontId="0" fillId="7" borderId="37" xfId="0" applyFill="1" applyBorder="1"/>
    <xf numFmtId="0" fontId="0" fillId="7" borderId="30" xfId="0" applyFill="1" applyBorder="1"/>
    <xf numFmtId="0" fontId="0" fillId="7" borderId="31" xfId="0" applyFill="1" applyBorder="1"/>
    <xf numFmtId="0" fontId="10" fillId="7" borderId="31" xfId="0" applyFont="1" applyFill="1" applyBorder="1"/>
    <xf numFmtId="0" fontId="0" fillId="7" borderId="32" xfId="0" applyFill="1" applyBorder="1"/>
    <xf numFmtId="0" fontId="3" fillId="7" borderId="36" xfId="0" applyFont="1" applyFill="1" applyBorder="1" applyAlignment="1">
      <alignment wrapText="1"/>
    </xf>
    <xf numFmtId="0" fontId="3" fillId="7" borderId="36" xfId="0" applyFont="1" applyFill="1" applyBorder="1" applyAlignment="1">
      <alignment horizontal="left"/>
    </xf>
    <xf numFmtId="0" fontId="3" fillId="7" borderId="36" xfId="0" applyFont="1" applyFill="1" applyBorder="1" applyAlignment="1">
      <alignment horizontal="center"/>
    </xf>
    <xf numFmtId="8" fontId="3" fillId="7" borderId="36" xfId="0" applyNumberFormat="1" applyFont="1" applyFill="1" applyBorder="1" applyAlignment="1">
      <alignment horizontal="center"/>
    </xf>
    <xf numFmtId="9" fontId="0" fillId="7" borderId="36" xfId="2" applyFont="1" applyFill="1" applyBorder="1" applyAlignment="1">
      <alignment horizontal="center" vertical="center"/>
    </xf>
    <xf numFmtId="0" fontId="0" fillId="0" borderId="0" xfId="0" applyFill="1"/>
    <xf numFmtId="0" fontId="0" fillId="7" borderId="38" xfId="0" applyFont="1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0" fillId="10" borderId="38" xfId="0" applyFill="1" applyBorder="1" applyAlignment="1">
      <alignment horizontal="center" vertical="center" wrapText="1"/>
    </xf>
    <xf numFmtId="0" fontId="21" fillId="13" borderId="38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/>
    </xf>
    <xf numFmtId="8" fontId="3" fillId="7" borderId="0" xfId="0" applyNumberFormat="1" applyFont="1" applyFill="1" applyBorder="1" applyAlignment="1">
      <alignment horizontal="center" vertical="center"/>
    </xf>
    <xf numFmtId="9" fontId="0" fillId="7" borderId="0" xfId="2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left" vertical="center"/>
    </xf>
    <xf numFmtId="164" fontId="0" fillId="4" borderId="4" xfId="0" applyNumberFormat="1" applyFill="1" applyBorder="1" applyAlignment="1">
      <alignment horizontal="right" vertical="center"/>
    </xf>
    <xf numFmtId="164" fontId="0" fillId="4" borderId="14" xfId="0" applyNumberFormat="1" applyFill="1" applyBorder="1" applyAlignment="1">
      <alignment horizontal="right" vertical="center"/>
    </xf>
    <xf numFmtId="0" fontId="0" fillId="13" borderId="4" xfId="0" applyFill="1" applyBorder="1" applyAlignment="1">
      <alignment horizontal="right" vertical="center"/>
    </xf>
    <xf numFmtId="0" fontId="0" fillId="13" borderId="14" xfId="0" applyFill="1" applyBorder="1" applyAlignment="1">
      <alignment horizontal="right" vertical="center"/>
    </xf>
    <xf numFmtId="8" fontId="0" fillId="12" borderId="4" xfId="0" applyNumberFormat="1" applyFill="1" applyBorder="1" applyAlignment="1">
      <alignment horizontal="right" vertical="center"/>
    </xf>
    <xf numFmtId="8" fontId="0" fillId="12" borderId="14" xfId="0" applyNumberFormat="1" applyFill="1" applyBorder="1" applyAlignment="1">
      <alignment horizontal="right" vertical="center"/>
    </xf>
    <xf numFmtId="0" fontId="0" fillId="6" borderId="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8" fillId="7" borderId="33" xfId="0" applyFont="1" applyFill="1" applyBorder="1" applyAlignment="1">
      <alignment horizontal="center" vertical="center" wrapText="1" shrinkToFit="1"/>
    </xf>
    <xf numFmtId="0" fontId="28" fillId="7" borderId="0" xfId="0" applyFont="1" applyFill="1" applyBorder="1" applyAlignment="1">
      <alignment horizontal="center" vertical="center" wrapText="1" shrinkToFit="1"/>
    </xf>
    <xf numFmtId="0" fontId="28" fillId="7" borderId="34" xfId="0" applyFont="1" applyFill="1" applyBorder="1" applyAlignment="1">
      <alignment horizontal="center" vertical="center" wrapText="1" shrinkToFit="1"/>
    </xf>
    <xf numFmtId="0" fontId="5" fillId="7" borderId="0" xfId="0" applyFont="1" applyFill="1" applyBorder="1" applyAlignment="1">
      <alignment horizontal="justify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3" fillId="7" borderId="29" xfId="0" applyFont="1" applyFill="1" applyBorder="1" applyAlignment="1">
      <alignment horizontal="left" vertical="center" wrapText="1"/>
    </xf>
    <xf numFmtId="0" fontId="5" fillId="7" borderId="22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7" borderId="22" xfId="0" applyFont="1" applyFill="1" applyBorder="1" applyAlignment="1">
      <alignment horizontal="justify" vertical="center" wrapText="1"/>
    </xf>
    <xf numFmtId="0" fontId="8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21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27" fillId="6" borderId="0" xfId="0" applyFont="1" applyFill="1" applyBorder="1" applyAlignment="1">
      <alignment horizontal="center" wrapText="1" shrinkToFit="1"/>
    </xf>
    <xf numFmtId="0" fontId="29" fillId="7" borderId="0" xfId="0" applyFont="1" applyFill="1" applyBorder="1" applyAlignment="1">
      <alignment horizontal="left"/>
    </xf>
    <xf numFmtId="0" fontId="0" fillId="7" borderId="11" xfId="0" applyFill="1" applyBorder="1" applyAlignment="1">
      <alignment horizontal="left" vertical="center" wrapText="1"/>
    </xf>
    <xf numFmtId="0" fontId="0" fillId="14" borderId="11" xfId="0" applyFill="1" applyBorder="1" applyAlignment="1">
      <alignment horizontal="center" vertical="center"/>
    </xf>
    <xf numFmtId="0" fontId="10" fillId="7" borderId="22" xfId="0" applyFont="1" applyFill="1" applyBorder="1" applyAlignment="1">
      <alignment horizontal="justify" vertical="center" wrapText="1"/>
    </xf>
    <xf numFmtId="0" fontId="10" fillId="7" borderId="0" xfId="0" applyFont="1" applyFill="1" applyBorder="1" applyAlignment="1">
      <alignment horizontal="justify" vertical="center" wrapText="1"/>
    </xf>
    <xf numFmtId="8" fontId="3" fillId="7" borderId="11" xfId="0" applyNumberFormat="1" applyFont="1" applyFill="1" applyBorder="1" applyAlignment="1">
      <alignment horizontal="center" vertical="center"/>
    </xf>
    <xf numFmtId="8" fontId="3" fillId="7" borderId="4" xfId="0" applyNumberFormat="1" applyFont="1" applyFill="1" applyBorder="1" applyAlignment="1">
      <alignment horizontal="center" vertical="center"/>
    </xf>
    <xf numFmtId="8" fontId="0" fillId="11" borderId="11" xfId="0" applyNumberFormat="1" applyFill="1" applyBorder="1" applyAlignment="1">
      <alignment horizontal="right" vertical="center"/>
    </xf>
    <xf numFmtId="9" fontId="0" fillId="11" borderId="11" xfId="2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3" fillId="7" borderId="21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21" xfId="0" applyFill="1" applyBorder="1" applyAlignment="1">
      <alignment horizontal="left"/>
    </xf>
    <xf numFmtId="0" fontId="0" fillId="14" borderId="11" xfId="0" applyFill="1" applyBorder="1" applyAlignment="1">
      <alignment horizontal="left" vertical="center" wrapText="1"/>
    </xf>
    <xf numFmtId="9" fontId="0" fillId="14" borderId="11" xfId="2" applyFont="1" applyFill="1" applyBorder="1" applyAlignment="1">
      <alignment horizontal="center" vertical="center"/>
    </xf>
    <xf numFmtId="0" fontId="0" fillId="10" borderId="4" xfId="0" applyFill="1" applyBorder="1" applyAlignment="1">
      <alignment horizontal="left" vertical="center" wrapText="1"/>
    </xf>
    <xf numFmtId="0" fontId="0" fillId="10" borderId="28" xfId="0" applyFill="1" applyBorder="1" applyAlignment="1">
      <alignment horizontal="left" vertical="center" wrapText="1"/>
    </xf>
    <xf numFmtId="0" fontId="0" fillId="10" borderId="14" xfId="0" applyFill="1" applyBorder="1" applyAlignment="1">
      <alignment horizontal="left" vertical="center" wrapText="1"/>
    </xf>
    <xf numFmtId="9" fontId="0" fillId="10" borderId="11" xfId="2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9" fontId="0" fillId="4" borderId="11" xfId="2" applyFont="1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7" borderId="4" xfId="0" applyFont="1" applyFill="1" applyBorder="1" applyAlignment="1">
      <alignment horizontal="left" vertical="center"/>
    </xf>
    <xf numFmtId="0" fontId="0" fillId="7" borderId="14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horizontal="left" vertical="center"/>
    </xf>
    <xf numFmtId="0" fontId="3" fillId="7" borderId="28" xfId="0" applyFont="1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8" xfId="0" applyFill="1" applyBorder="1" applyAlignment="1">
      <alignment horizontal="left" vertical="center"/>
    </xf>
    <xf numFmtId="0" fontId="0" fillId="12" borderId="14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0" fontId="0" fillId="13" borderId="28" xfId="0" applyFill="1" applyBorder="1" applyAlignment="1">
      <alignment horizontal="left" vertical="center"/>
    </xf>
    <xf numFmtId="0" fontId="0" fillId="13" borderId="14" xfId="0" applyFill="1" applyBorder="1" applyAlignment="1">
      <alignment horizontal="left" vertical="center"/>
    </xf>
    <xf numFmtId="164" fontId="0" fillId="14" borderId="4" xfId="0" applyNumberFormat="1" applyFill="1" applyBorder="1" applyAlignment="1">
      <alignment horizontal="right" vertical="center"/>
    </xf>
    <xf numFmtId="164" fontId="0" fillId="14" borderId="14" xfId="0" applyNumberFormat="1" applyFill="1" applyBorder="1" applyAlignment="1">
      <alignment horizontal="right" vertical="center"/>
    </xf>
    <xf numFmtId="164" fontId="0" fillId="10" borderId="4" xfId="0" applyNumberFormat="1" applyFill="1" applyBorder="1" applyAlignment="1">
      <alignment horizontal="right" vertical="center"/>
    </xf>
    <xf numFmtId="164" fontId="0" fillId="10" borderId="14" xfId="0" applyNumberForma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justify" vertical="center" wrapText="1"/>
    </xf>
    <xf numFmtId="0" fontId="0" fillId="13" borderId="11" xfId="2" applyNumberFormat="1" applyFont="1" applyFill="1" applyBorder="1" applyAlignment="1">
      <alignment horizontal="center" vertical="center"/>
    </xf>
    <xf numFmtId="9" fontId="0" fillId="13" borderId="11" xfId="2" applyFont="1" applyFill="1" applyBorder="1" applyAlignment="1">
      <alignment horizontal="center" vertical="center"/>
    </xf>
    <xf numFmtId="9" fontId="0" fillId="12" borderId="11" xfId="2" applyFont="1" applyFill="1" applyBorder="1" applyAlignment="1">
      <alignment horizontal="center" vertical="center"/>
    </xf>
    <xf numFmtId="0" fontId="0" fillId="11" borderId="11" xfId="0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center" vertical="center"/>
    </xf>
    <xf numFmtId="0" fontId="11" fillId="7" borderId="22" xfId="0" applyFont="1" applyFill="1" applyBorder="1" applyAlignment="1">
      <alignment horizontal="justify" vertical="center" wrapText="1"/>
    </xf>
    <xf numFmtId="0" fontId="0" fillId="6" borderId="11" xfId="0" applyFill="1" applyBorder="1" applyAlignment="1">
      <alignment horizontal="left"/>
    </xf>
    <xf numFmtId="0" fontId="0" fillId="14" borderId="11" xfId="0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left" vertical="center" wrapText="1"/>
    </xf>
    <xf numFmtId="0" fontId="22" fillId="7" borderId="0" xfId="0" applyFont="1" applyFill="1" applyBorder="1" applyAlignment="1">
      <alignment horizontal="left" vertical="center" wrapText="1"/>
    </xf>
    <xf numFmtId="0" fontId="0" fillId="14" borderId="38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left" wrapText="1"/>
    </xf>
    <xf numFmtId="0" fontId="3" fillId="7" borderId="0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 shrinkToFit="1"/>
    </xf>
    <xf numFmtId="0" fontId="18" fillId="5" borderId="31" xfId="0" applyFont="1" applyFill="1" applyBorder="1" applyAlignment="1">
      <alignment horizontal="center" vertical="center" wrapText="1" shrinkToFit="1"/>
    </xf>
    <xf numFmtId="0" fontId="18" fillId="5" borderId="32" xfId="0" applyFont="1" applyFill="1" applyBorder="1" applyAlignment="1">
      <alignment horizontal="center" vertical="center" wrapText="1" shrinkToFit="1"/>
    </xf>
    <xf numFmtId="0" fontId="16" fillId="5" borderId="18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left"/>
    </xf>
    <xf numFmtId="0" fontId="9" fillId="7" borderId="1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/>
    </xf>
    <xf numFmtId="0" fontId="21" fillId="14" borderId="5" xfId="0" applyFont="1" applyFill="1" applyBorder="1" applyAlignment="1">
      <alignment horizontal="center" vertical="center" wrapText="1"/>
    </xf>
    <xf numFmtId="0" fontId="21" fillId="11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13" borderId="7" xfId="0" applyFont="1" applyFill="1" applyBorder="1" applyAlignment="1">
      <alignment horizontal="center" vertical="center" wrapText="1"/>
    </xf>
    <xf numFmtId="0" fontId="0" fillId="7" borderId="15" xfId="0" applyFill="1" applyBorder="1"/>
    <xf numFmtId="0" fontId="0" fillId="7" borderId="16" xfId="0" applyFill="1" applyBorder="1"/>
    <xf numFmtId="0" fontId="20" fillId="14" borderId="10" xfId="0" applyFont="1" applyFill="1" applyBorder="1" applyAlignment="1">
      <alignment horizontal="center" wrapText="1"/>
    </xf>
    <xf numFmtId="0" fontId="21" fillId="13" borderId="12" xfId="0" applyFont="1" applyFill="1" applyBorder="1" applyAlignment="1">
      <alignment horizontal="center" wrapText="1"/>
    </xf>
    <xf numFmtId="0" fontId="20" fillId="14" borderId="8" xfId="0" applyFont="1" applyFill="1" applyBorder="1" applyAlignment="1">
      <alignment horizontal="center" wrapText="1"/>
    </xf>
    <xf numFmtId="0" fontId="21" fillId="11" borderId="9" xfId="0" applyFont="1" applyFill="1" applyBorder="1" applyAlignment="1">
      <alignment horizontal="center" wrapText="1"/>
    </xf>
    <xf numFmtId="0" fontId="21" fillId="4" borderId="9" xfId="0" applyFont="1" applyFill="1" applyBorder="1" applyAlignment="1">
      <alignment horizontal="center" wrapText="1"/>
    </xf>
    <xf numFmtId="0" fontId="21" fillId="13" borderId="13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center" vertical="center" wrapText="1" shrinkToFit="1"/>
    </xf>
    <xf numFmtId="0" fontId="0" fillId="7" borderId="39" xfId="0" applyFill="1" applyBorder="1" applyAlignment="1">
      <alignment horizontal="left" vertical="center" wrapText="1"/>
    </xf>
    <xf numFmtId="0" fontId="0" fillId="7" borderId="29" xfId="0" applyFill="1" applyBorder="1" applyAlignment="1">
      <alignment horizontal="left" vertical="center" wrapText="1"/>
    </xf>
    <xf numFmtId="0" fontId="0" fillId="7" borderId="40" xfId="0" applyFill="1" applyBorder="1" applyAlignment="1">
      <alignment horizontal="left" vertical="center" wrapText="1"/>
    </xf>
    <xf numFmtId="0" fontId="0" fillId="7" borderId="41" xfId="0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justify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vertical="center" wrapText="1"/>
    </xf>
    <xf numFmtId="9" fontId="3" fillId="7" borderId="11" xfId="2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0" fillId="7" borderId="0" xfId="0" applyFill="1"/>
  </cellXfs>
  <cellStyles count="4">
    <cellStyle name="Monétaire" xfId="1" builtinId="4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colors>
    <mruColors>
      <color rgb="FFEDF7F9"/>
      <color rgb="FF009999"/>
      <color rgb="FF0099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419102</xdr:colOff>
      <xdr:row>0</xdr:row>
      <xdr:rowOff>31750</xdr:rowOff>
    </xdr:from>
    <xdr:to>
      <xdr:col>16</xdr:col>
      <xdr:colOff>282069</xdr:colOff>
      <xdr:row>8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2" y="31750"/>
          <a:ext cx="9235567" cy="1435100"/>
        </a:xfrm>
        <a:prstGeom prst="rect">
          <a:avLst/>
        </a:prstGeom>
      </xdr:spPr>
    </xdr:pic>
    <xdr:clientData/>
  </xdr:twoCellAnchor>
  <xdr:twoCellAnchor editAs="oneCell">
    <xdr:from>
      <xdr:col>1</xdr:col>
      <xdr:colOff>74088</xdr:colOff>
      <xdr:row>0</xdr:row>
      <xdr:rowOff>130779</xdr:rowOff>
    </xdr:from>
    <xdr:to>
      <xdr:col>3</xdr:col>
      <xdr:colOff>544407</xdr:colOff>
      <xdr:row>7</xdr:row>
      <xdr:rowOff>154575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682" y="130779"/>
          <a:ext cx="3026829" cy="1357296"/>
        </a:xfrm>
        <a:prstGeom prst="rect">
          <a:avLst/>
        </a:prstGeom>
      </xdr:spPr>
    </xdr:pic>
    <xdr:clientData/>
  </xdr:twoCellAnchor>
  <xdr:twoCellAnchor>
    <xdr:from>
      <xdr:col>5</xdr:col>
      <xdr:colOff>45720</xdr:colOff>
      <xdr:row>118</xdr:row>
      <xdr:rowOff>152400</xdr:rowOff>
    </xdr:from>
    <xdr:to>
      <xdr:col>5</xdr:col>
      <xdr:colOff>914400</xdr:colOff>
      <xdr:row>126</xdr:row>
      <xdr:rowOff>76200</xdr:rowOff>
    </xdr:to>
    <xdr:sp macro="" textlink="">
      <xdr:nvSpPr>
        <xdr:cNvPr id="4" name="Flèche droite 3"/>
        <xdr:cNvSpPr/>
      </xdr:nvSpPr>
      <xdr:spPr>
        <a:xfrm>
          <a:off x="5692140" y="24010620"/>
          <a:ext cx="868680" cy="8991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121920</xdr:colOff>
      <xdr:row>130</xdr:row>
      <xdr:rowOff>30480</xdr:rowOff>
    </xdr:from>
    <xdr:to>
      <xdr:col>5</xdr:col>
      <xdr:colOff>830580</xdr:colOff>
      <xdr:row>130</xdr:row>
      <xdr:rowOff>167640</xdr:rowOff>
    </xdr:to>
    <xdr:sp macro="" textlink="">
      <xdr:nvSpPr>
        <xdr:cNvPr id="36" name="Flèche droite 35"/>
        <xdr:cNvSpPr/>
      </xdr:nvSpPr>
      <xdr:spPr>
        <a:xfrm>
          <a:off x="5768340" y="25351740"/>
          <a:ext cx="708660" cy="1371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  <pageSetUpPr fitToPage="1"/>
  </sheetPr>
  <dimension ref="B7:Q136"/>
  <sheetViews>
    <sheetView showGridLines="0" tabSelected="1" zoomScale="80" zoomScaleNormal="80" zoomScaleSheetLayoutView="80" workbookViewId="0">
      <selection activeCell="S13" sqref="S13"/>
    </sheetView>
  </sheetViews>
  <sheetFormatPr baseColWidth="10" defaultRowHeight="14.4" x14ac:dyDescent="0.3"/>
  <cols>
    <col min="1" max="1" width="1.5546875" customWidth="1"/>
    <col min="2" max="2" width="2.33203125" customWidth="1"/>
    <col min="3" max="3" width="36.109375" customWidth="1"/>
    <col min="4" max="4" width="21.44140625" customWidth="1"/>
    <col min="5" max="5" width="16.5546875" customWidth="1"/>
    <col min="6" max="6" width="13.6640625" customWidth="1"/>
    <col min="7" max="7" width="10.44140625" customWidth="1"/>
    <col min="8" max="8" width="9.77734375" customWidth="1"/>
    <col min="9" max="9" width="12.21875" customWidth="1"/>
    <col min="10" max="10" width="11.44140625" customWidth="1"/>
    <col min="11" max="11" width="12.88671875" customWidth="1"/>
    <col min="12" max="12" width="8.44140625" customWidth="1"/>
    <col min="13" max="13" width="9.44140625" customWidth="1"/>
    <col min="14" max="14" width="8.88671875" customWidth="1"/>
    <col min="17" max="17" width="4.6640625" customWidth="1"/>
  </cols>
  <sheetData>
    <row r="7" spans="2:17" ht="15" customHeight="1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7" ht="15" customHeight="1" x14ac:dyDescent="0.2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2:17" ht="15" customHeight="1" x14ac:dyDescent="0.2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2:17" ht="15" customHeight="1" x14ac:dyDescent="0.2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2:17" ht="15" customHeight="1" x14ac:dyDescent="0.2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2:17" ht="15" customHeight="1" thickBot="1" x14ac:dyDescent="0.3"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7" ht="24.9" customHeight="1" x14ac:dyDescent="0.3">
      <c r="B13" s="215" t="s">
        <v>77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7"/>
    </row>
    <row r="14" spans="2:17" ht="24.75" customHeight="1" x14ac:dyDescent="0.3">
      <c r="B14" s="137" t="s">
        <v>82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</row>
    <row r="15" spans="2:17" s="3" customFormat="1" ht="5.0999999999999996" customHeight="1" x14ac:dyDescent="0.25">
      <c r="B15" s="10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03"/>
    </row>
    <row r="16" spans="2:17" ht="18.75" x14ac:dyDescent="0.3">
      <c r="B16" s="102"/>
      <c r="C16" s="101"/>
      <c r="D16" s="101"/>
      <c r="E16" s="152" t="s">
        <v>99</v>
      </c>
      <c r="F16" s="152"/>
      <c r="G16" s="152"/>
      <c r="H16" s="152"/>
      <c r="I16" s="101"/>
      <c r="J16" s="101"/>
      <c r="K16" s="101"/>
      <c r="L16" s="101"/>
      <c r="M16" s="101"/>
      <c r="N16" s="101"/>
      <c r="O16" s="101"/>
      <c r="P16" s="101"/>
      <c r="Q16" s="103"/>
    </row>
    <row r="17" spans="2:17" ht="21.6" thickBot="1" x14ac:dyDescent="0.35">
      <c r="B17" s="102"/>
      <c r="C17" s="40" t="s">
        <v>111</v>
      </c>
      <c r="D17" s="240"/>
      <c r="E17" s="39"/>
      <c r="F17" s="39"/>
      <c r="G17" s="39"/>
      <c r="H17" s="39"/>
      <c r="I17" s="39"/>
      <c r="J17" s="39"/>
      <c r="K17" s="39"/>
      <c r="L17" s="39"/>
      <c r="M17" s="39"/>
      <c r="N17" s="8"/>
      <c r="O17" s="8"/>
      <c r="P17" s="8"/>
      <c r="Q17" s="103"/>
    </row>
    <row r="18" spans="2:17" ht="18.600000000000001" thickBot="1" x14ac:dyDescent="0.35">
      <c r="B18" s="102"/>
      <c r="C18" s="40" t="s">
        <v>0</v>
      </c>
      <c r="D18" s="148"/>
      <c r="E18" s="149"/>
      <c r="F18" s="29" t="s">
        <v>59</v>
      </c>
      <c r="G18" s="35" t="s">
        <v>58</v>
      </c>
      <c r="H18" s="28"/>
      <c r="I18" s="41"/>
      <c r="J18" s="41"/>
      <c r="K18" s="223" t="s">
        <v>1</v>
      </c>
      <c r="L18" s="224"/>
      <c r="M18" s="224"/>
      <c r="N18" s="225"/>
      <c r="O18" s="42"/>
      <c r="P18" s="8"/>
      <c r="Q18" s="103"/>
    </row>
    <row r="19" spans="2:17" s="3" customFormat="1" ht="5.0999999999999996" customHeight="1" thickBot="1" x14ac:dyDescent="0.35">
      <c r="B19" s="10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03"/>
    </row>
    <row r="20" spans="2:17" ht="63" customHeight="1" x14ac:dyDescent="0.3">
      <c r="B20" s="102"/>
      <c r="C20" s="70" t="s">
        <v>90</v>
      </c>
      <c r="D20" s="81" t="s">
        <v>80</v>
      </c>
      <c r="E20" s="43" t="s">
        <v>57</v>
      </c>
      <c r="F20" s="80" t="s">
        <v>79</v>
      </c>
      <c r="G20" s="43" t="s">
        <v>78</v>
      </c>
      <c r="H20" s="26" t="s">
        <v>3</v>
      </c>
      <c r="I20" s="43" t="s">
        <v>81</v>
      </c>
      <c r="J20" s="226" t="s">
        <v>108</v>
      </c>
      <c r="K20" s="228" t="s">
        <v>103</v>
      </c>
      <c r="L20" s="229" t="s">
        <v>4</v>
      </c>
      <c r="M20" s="230" t="s">
        <v>55</v>
      </c>
      <c r="N20" s="231" t="s">
        <v>61</v>
      </c>
      <c r="O20" s="44"/>
      <c r="P20" s="8"/>
      <c r="Q20" s="103"/>
    </row>
    <row r="21" spans="2:17" s="3" customFormat="1" ht="5.0999999999999996" customHeight="1" x14ac:dyDescent="0.3">
      <c r="B21" s="102"/>
      <c r="C21" s="8"/>
      <c r="D21" s="8"/>
      <c r="E21" s="8"/>
      <c r="F21" s="8"/>
      <c r="G21" s="8"/>
      <c r="H21" s="8"/>
      <c r="I21" s="8"/>
      <c r="J21" s="8"/>
      <c r="K21" s="232"/>
      <c r="L21" s="8"/>
      <c r="M21" s="8"/>
      <c r="N21" s="233"/>
      <c r="O21" s="8"/>
      <c r="P21" s="8"/>
      <c r="Q21" s="103"/>
    </row>
    <row r="22" spans="2:17" x14ac:dyDescent="0.3">
      <c r="B22" s="102"/>
      <c r="C22" s="77" t="s">
        <v>110</v>
      </c>
      <c r="D22" s="78">
        <v>65</v>
      </c>
      <c r="E22" s="73"/>
      <c r="F22" s="78"/>
      <c r="G22" s="78">
        <v>7</v>
      </c>
      <c r="H22" s="73"/>
      <c r="I22" s="78">
        <f>(D22+(F22*G22)+E22)*H22</f>
        <v>0</v>
      </c>
      <c r="J22" s="227">
        <f>H22*D22</f>
        <v>0</v>
      </c>
      <c r="K22" s="234">
        <f>J22/2</f>
        <v>0</v>
      </c>
      <c r="L22" s="83"/>
      <c r="M22" s="86"/>
      <c r="N22" s="235"/>
      <c r="O22" s="44"/>
      <c r="P22" s="8"/>
      <c r="Q22" s="103"/>
    </row>
    <row r="23" spans="2:17" x14ac:dyDescent="0.3">
      <c r="B23" s="102"/>
      <c r="C23" s="75" t="s">
        <v>105</v>
      </c>
      <c r="D23" s="72">
        <v>420</v>
      </c>
      <c r="E23" s="74"/>
      <c r="F23" s="72"/>
      <c r="G23" s="72">
        <v>21</v>
      </c>
      <c r="H23" s="74"/>
      <c r="I23" s="78">
        <f t="shared" ref="I23:I26" si="0">(D23+(F23*G23)+E23)*H23</f>
        <v>0</v>
      </c>
      <c r="J23" s="227">
        <f t="shared" ref="J23:J26" si="1">H23*D23</f>
        <v>0</v>
      </c>
      <c r="K23" s="234">
        <f t="shared" ref="K23:K26" si="2">J23/2</f>
        <v>0</v>
      </c>
      <c r="L23" s="83"/>
      <c r="M23" s="86"/>
      <c r="N23" s="235"/>
      <c r="O23" s="44"/>
      <c r="P23" s="8"/>
      <c r="Q23" s="103"/>
    </row>
    <row r="24" spans="2:17" x14ac:dyDescent="0.3">
      <c r="B24" s="102"/>
      <c r="C24" s="76" t="s">
        <v>106</v>
      </c>
      <c r="D24" s="79">
        <v>450</v>
      </c>
      <c r="E24" s="74"/>
      <c r="F24" s="79"/>
      <c r="G24" s="82">
        <v>21</v>
      </c>
      <c r="H24" s="74"/>
      <c r="I24" s="78">
        <f t="shared" si="0"/>
        <v>0</v>
      </c>
      <c r="J24" s="227">
        <f t="shared" si="1"/>
        <v>0</v>
      </c>
      <c r="K24" s="234">
        <f t="shared" si="2"/>
        <v>0</v>
      </c>
      <c r="L24" s="83"/>
      <c r="M24" s="86"/>
      <c r="N24" s="235"/>
      <c r="O24" s="8"/>
      <c r="P24" s="8"/>
      <c r="Q24" s="103"/>
    </row>
    <row r="25" spans="2:17" ht="15" thickBot="1" x14ac:dyDescent="0.35">
      <c r="B25" s="102"/>
      <c r="C25" s="77" t="s">
        <v>107</v>
      </c>
      <c r="D25" s="79">
        <v>350</v>
      </c>
      <c r="E25" s="74"/>
      <c r="F25" s="79"/>
      <c r="G25" s="82">
        <v>10.5</v>
      </c>
      <c r="H25" s="74"/>
      <c r="I25" s="78">
        <f t="shared" ref="I25" si="3">(D25+(F25*G25)+E25)*H25</f>
        <v>0</v>
      </c>
      <c r="J25" s="227">
        <f t="shared" ref="J25" si="4">H25*D25</f>
        <v>0</v>
      </c>
      <c r="K25" s="236">
        <f t="shared" si="2"/>
        <v>0</v>
      </c>
      <c r="L25" s="237"/>
      <c r="M25" s="238"/>
      <c r="N25" s="239"/>
      <c r="O25" s="8"/>
      <c r="P25" s="8"/>
      <c r="Q25" s="103"/>
    </row>
    <row r="26" spans="2:17" ht="15" thickBot="1" x14ac:dyDescent="0.35">
      <c r="B26" s="102"/>
      <c r="C26" s="77" t="s">
        <v>109</v>
      </c>
      <c r="D26" s="79">
        <v>400</v>
      </c>
      <c r="E26" s="74"/>
      <c r="F26" s="79"/>
      <c r="G26" s="82">
        <v>21</v>
      </c>
      <c r="H26" s="74"/>
      <c r="I26" s="78">
        <f t="shared" si="0"/>
        <v>0</v>
      </c>
      <c r="J26" s="227">
        <f t="shared" si="1"/>
        <v>0</v>
      </c>
      <c r="K26" s="236">
        <f t="shared" si="2"/>
        <v>0</v>
      </c>
      <c r="L26" s="237"/>
      <c r="M26" s="238"/>
      <c r="N26" s="239"/>
      <c r="O26" s="8"/>
      <c r="P26" s="8"/>
      <c r="Q26" s="103"/>
    </row>
    <row r="27" spans="2:17" s="3" customFormat="1" ht="5.0999999999999996" customHeight="1" x14ac:dyDescent="0.3">
      <c r="B27" s="10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3"/>
    </row>
    <row r="28" spans="2:17" x14ac:dyDescent="0.3">
      <c r="B28" s="102"/>
      <c r="C28" s="150" t="s">
        <v>5</v>
      </c>
      <c r="D28" s="150"/>
      <c r="E28" s="150"/>
      <c r="F28" s="150"/>
      <c r="G28" s="150"/>
      <c r="H28" s="150"/>
      <c r="I28" s="71">
        <f>SUM(I22:I26)</f>
        <v>0</v>
      </c>
      <c r="J28" s="71">
        <f>SUM(J22:J27)</f>
        <v>0</v>
      </c>
      <c r="K28" s="97">
        <f>SUM(K22:K26)</f>
        <v>0</v>
      </c>
      <c r="L28" s="84">
        <f>SUM(L22:L26)</f>
        <v>0</v>
      </c>
      <c r="M28" s="87">
        <f>SUM(M22:M26)</f>
        <v>0</v>
      </c>
      <c r="N28" s="89">
        <f>SUM(N22:N26)</f>
        <v>0</v>
      </c>
      <c r="O28" s="8"/>
      <c r="P28" s="8"/>
      <c r="Q28" s="103"/>
    </row>
    <row r="29" spans="2:17" x14ac:dyDescent="0.3">
      <c r="B29" s="102"/>
      <c r="C29" s="45" t="s">
        <v>112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03"/>
    </row>
    <row r="30" spans="2:17" ht="42" customHeight="1" x14ac:dyDescent="0.3">
      <c r="B30" s="102"/>
      <c r="C30" s="147" t="s">
        <v>88</v>
      </c>
      <c r="D30" s="147"/>
      <c r="E30" s="46" t="s">
        <v>96</v>
      </c>
      <c r="F30" s="46" t="s">
        <v>97</v>
      </c>
      <c r="G30" s="47" t="s">
        <v>6</v>
      </c>
      <c r="H30" s="208" t="s">
        <v>7</v>
      </c>
      <c r="I30" s="208"/>
      <c r="J30" s="92" t="s">
        <v>60</v>
      </c>
      <c r="K30" s="88" t="s">
        <v>61</v>
      </c>
      <c r="L30" s="246" t="s">
        <v>8</v>
      </c>
      <c r="M30" s="128"/>
      <c r="N30" s="128"/>
      <c r="O30" s="128"/>
      <c r="P30" s="128"/>
      <c r="Q30" s="103"/>
    </row>
    <row r="31" spans="2:17" s="3" customFormat="1" ht="5.0999999999999996" customHeight="1" x14ac:dyDescent="0.3">
      <c r="B31" s="10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03"/>
    </row>
    <row r="32" spans="2:17" ht="40.5" customHeight="1" x14ac:dyDescent="0.3">
      <c r="B32" s="102"/>
      <c r="C32" s="209" t="s">
        <v>83</v>
      </c>
      <c r="D32" s="210"/>
      <c r="E32" s="28"/>
      <c r="F32" s="20">
        <v>300</v>
      </c>
      <c r="G32" s="48">
        <f>E32*F32</f>
        <v>0</v>
      </c>
      <c r="H32" s="90">
        <f>G32/2</f>
        <v>0</v>
      </c>
      <c r="I32" s="91" t="s">
        <v>9</v>
      </c>
      <c r="J32" s="93">
        <f>G32-H32</f>
        <v>0</v>
      </c>
      <c r="K32" s="94"/>
      <c r="L32" s="95"/>
      <c r="M32" s="247"/>
      <c r="N32" s="247"/>
      <c r="O32" s="247"/>
      <c r="P32" s="247"/>
      <c r="Q32" s="103"/>
    </row>
    <row r="33" spans="2:17" s="3" customFormat="1" ht="5.0999999999999996" customHeight="1" x14ac:dyDescent="0.3">
      <c r="B33" s="10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03"/>
    </row>
    <row r="34" spans="2:17" x14ac:dyDescent="0.3">
      <c r="B34" s="102"/>
      <c r="C34" s="153" t="s">
        <v>101</v>
      </c>
      <c r="D34" s="153"/>
      <c r="E34" s="153"/>
      <c r="F34" s="153"/>
      <c r="G34" s="153"/>
      <c r="H34" s="153"/>
      <c r="I34" s="153"/>
      <c r="J34" s="153"/>
      <c r="K34" s="153"/>
      <c r="L34" s="146"/>
      <c r="M34" s="146"/>
      <c r="N34" s="146"/>
      <c r="O34" s="146"/>
      <c r="P34" s="146"/>
      <c r="Q34" s="103"/>
    </row>
    <row r="35" spans="2:17" s="3" customFormat="1" ht="15" x14ac:dyDescent="0.25">
      <c r="B35" s="10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03"/>
    </row>
    <row r="36" spans="2:17" ht="34.200000000000003" customHeight="1" x14ac:dyDescent="0.3">
      <c r="B36" s="102"/>
      <c r="C36" s="147" t="s">
        <v>87</v>
      </c>
      <c r="D36" s="147"/>
      <c r="E36" s="46" t="s">
        <v>91</v>
      </c>
      <c r="F36" s="46" t="s">
        <v>11</v>
      </c>
      <c r="G36" s="47" t="s">
        <v>12</v>
      </c>
      <c r="H36" s="208" t="s">
        <v>13</v>
      </c>
      <c r="I36" s="208"/>
      <c r="J36" s="92" t="s">
        <v>60</v>
      </c>
      <c r="K36" s="85" t="s">
        <v>8</v>
      </c>
      <c r="L36" s="145"/>
      <c r="M36" s="140"/>
      <c r="N36" s="140"/>
      <c r="O36" s="140"/>
      <c r="P36" s="140"/>
      <c r="Q36" s="103"/>
    </row>
    <row r="37" spans="2:17" s="3" customFormat="1" ht="5.0999999999999996" customHeight="1" x14ac:dyDescent="0.25">
      <c r="B37" s="10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03"/>
    </row>
    <row r="38" spans="2:17" x14ac:dyDescent="0.3">
      <c r="B38" s="102"/>
      <c r="C38" s="203" t="s">
        <v>56</v>
      </c>
      <c r="D38" s="204"/>
      <c r="E38" s="28"/>
      <c r="F38" s="46">
        <v>100</v>
      </c>
      <c r="G38" s="50">
        <f>E38*F38</f>
        <v>0</v>
      </c>
      <c r="H38" s="155">
        <f>IF(H18&lt;199,G38/2,0)</f>
        <v>0</v>
      </c>
      <c r="I38" s="155"/>
      <c r="J38" s="92">
        <v>0</v>
      </c>
      <c r="K38" s="95"/>
      <c r="L38" s="51"/>
      <c r="M38" s="8"/>
      <c r="N38" s="8"/>
      <c r="O38" s="8"/>
      <c r="P38" s="8"/>
      <c r="Q38" s="103"/>
    </row>
    <row r="39" spans="2:17" ht="15.6" customHeight="1" x14ac:dyDescent="0.3">
      <c r="B39" s="102"/>
      <c r="C39" s="213" t="s">
        <v>14</v>
      </c>
      <c r="D39" s="213"/>
      <c r="E39" s="28"/>
      <c r="F39" s="20">
        <v>150</v>
      </c>
      <c r="G39" s="50">
        <f>E39*F39</f>
        <v>0</v>
      </c>
      <c r="H39" s="155">
        <f>IF(H18&lt;199,G39/2,0)</f>
        <v>0</v>
      </c>
      <c r="I39" s="155"/>
      <c r="J39" s="93">
        <f>G39-H39</f>
        <v>0</v>
      </c>
      <c r="K39" s="96"/>
      <c r="L39" s="143"/>
      <c r="M39" s="144"/>
      <c r="N39" s="144"/>
      <c r="O39" s="144"/>
      <c r="P39" s="144"/>
      <c r="Q39" s="103"/>
    </row>
    <row r="40" spans="2:17" ht="16.2" customHeight="1" x14ac:dyDescent="0.3">
      <c r="B40" s="102"/>
      <c r="C40" s="154" t="s">
        <v>15</v>
      </c>
      <c r="D40" s="154"/>
      <c r="E40" s="28"/>
      <c r="F40" s="20">
        <v>450</v>
      </c>
      <c r="G40" s="50">
        <f>E40*F40</f>
        <v>0</v>
      </c>
      <c r="H40" s="155">
        <f>IF(H18&lt;199,G40/2,0)</f>
        <v>0</v>
      </c>
      <c r="I40" s="155"/>
      <c r="J40" s="93">
        <f>G40-H40</f>
        <v>0</v>
      </c>
      <c r="K40" s="96"/>
      <c r="L40" s="8"/>
      <c r="M40" s="52"/>
      <c r="N40" s="8"/>
      <c r="O40" s="8"/>
      <c r="P40" s="8"/>
      <c r="Q40" s="103"/>
    </row>
    <row r="41" spans="2:17" ht="13.95" customHeight="1" x14ac:dyDescent="0.3">
      <c r="B41" s="102"/>
      <c r="C41" s="154" t="s">
        <v>113</v>
      </c>
      <c r="D41" s="154"/>
      <c r="E41" s="28"/>
      <c r="F41" s="20">
        <v>150</v>
      </c>
      <c r="G41" s="50">
        <f>E41*F41</f>
        <v>0</v>
      </c>
      <c r="H41" s="155">
        <v>0</v>
      </c>
      <c r="I41" s="155"/>
      <c r="J41" s="93">
        <f>G41</f>
        <v>0</v>
      </c>
      <c r="K41" s="96"/>
      <c r="L41" s="8"/>
      <c r="M41" s="52"/>
      <c r="N41" s="8"/>
      <c r="O41" s="8"/>
      <c r="P41" s="8"/>
      <c r="Q41" s="103"/>
    </row>
    <row r="42" spans="2:17" s="3" customFormat="1" ht="5.0999999999999996" customHeight="1" x14ac:dyDescent="0.25">
      <c r="B42" s="10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03"/>
    </row>
    <row r="43" spans="2:17" ht="15" x14ac:dyDescent="0.25">
      <c r="B43" s="102"/>
      <c r="C43" s="151" t="s">
        <v>95</v>
      </c>
      <c r="D43" s="151"/>
      <c r="E43" s="151"/>
      <c r="F43" s="151"/>
      <c r="G43" s="48">
        <f>SUM(G38:G41)</f>
        <v>0</v>
      </c>
      <c r="H43" s="90">
        <f>SUM(H38:I40)</f>
        <v>0</v>
      </c>
      <c r="I43" s="91" t="s">
        <v>16</v>
      </c>
      <c r="J43" s="93">
        <f>SUM(J39:J41)</f>
        <v>0</v>
      </c>
      <c r="K43" s="96">
        <f>SUM(K39:K41)</f>
        <v>0</v>
      </c>
      <c r="L43" s="8"/>
      <c r="M43" s="52"/>
      <c r="N43" s="8"/>
      <c r="O43" s="8"/>
      <c r="P43" s="8"/>
      <c r="Q43" s="103"/>
    </row>
    <row r="44" spans="2:17" ht="15.75" thickBot="1" x14ac:dyDescent="0.3">
      <c r="B44" s="104"/>
      <c r="C44" s="105"/>
      <c r="D44" s="105"/>
      <c r="E44" s="105"/>
      <c r="F44" s="105"/>
      <c r="G44" s="105"/>
      <c r="H44" s="105"/>
      <c r="I44" s="105"/>
      <c r="J44" s="106"/>
      <c r="K44" s="105"/>
      <c r="L44" s="107"/>
      <c r="M44" s="105"/>
      <c r="N44" s="105"/>
      <c r="O44" s="105"/>
      <c r="P44" s="105"/>
      <c r="Q44" s="108"/>
    </row>
    <row r="45" spans="2:17" ht="15" x14ac:dyDescent="0.25">
      <c r="B45" s="109"/>
      <c r="C45" s="110"/>
      <c r="D45" s="110"/>
      <c r="E45" s="110"/>
      <c r="F45" s="110"/>
      <c r="G45" s="110"/>
      <c r="H45" s="110"/>
      <c r="I45" s="110"/>
      <c r="J45" s="124"/>
      <c r="K45" s="110"/>
      <c r="L45" s="111"/>
      <c r="M45" s="110"/>
      <c r="N45" s="110"/>
      <c r="O45" s="110"/>
      <c r="P45" s="110"/>
      <c r="Q45" s="112"/>
    </row>
    <row r="46" spans="2:17" ht="15" x14ac:dyDescent="0.25">
      <c r="B46" s="102"/>
      <c r="C46" s="8"/>
      <c r="D46" s="8"/>
      <c r="E46" s="8"/>
      <c r="F46" s="8"/>
      <c r="G46" s="8"/>
      <c r="H46" s="8"/>
      <c r="I46" s="8"/>
      <c r="J46" s="49"/>
      <c r="K46" s="8"/>
      <c r="L46" s="53"/>
      <c r="M46" s="8"/>
      <c r="N46" s="8"/>
      <c r="O46" s="8"/>
      <c r="P46" s="8"/>
      <c r="Q46" s="103"/>
    </row>
    <row r="47" spans="2:17" ht="15" x14ac:dyDescent="0.25">
      <c r="B47" s="102"/>
      <c r="C47" s="8"/>
      <c r="D47" s="8"/>
      <c r="E47" s="8"/>
      <c r="F47" s="8"/>
      <c r="G47" s="8"/>
      <c r="H47" s="8"/>
      <c r="I47" s="8"/>
      <c r="J47" s="49"/>
      <c r="K47" s="8"/>
      <c r="L47" s="53"/>
      <c r="M47" s="8"/>
      <c r="N47" s="8"/>
      <c r="O47" s="8"/>
      <c r="P47" s="8"/>
      <c r="Q47" s="103"/>
    </row>
    <row r="48" spans="2:17" ht="48.6" customHeight="1" x14ac:dyDescent="0.3">
      <c r="B48" s="102"/>
      <c r="C48" s="211" t="s">
        <v>89</v>
      </c>
      <c r="D48" s="211"/>
      <c r="E48" s="119" t="s">
        <v>92</v>
      </c>
      <c r="F48" s="120" t="s">
        <v>93</v>
      </c>
      <c r="G48" s="121" t="s">
        <v>19</v>
      </c>
      <c r="H48" s="212" t="s">
        <v>117</v>
      </c>
      <c r="I48" s="212"/>
      <c r="J48" s="122" t="s">
        <v>60</v>
      </c>
      <c r="K48" s="123" t="s">
        <v>61</v>
      </c>
      <c r="L48" s="156" t="s">
        <v>17</v>
      </c>
      <c r="M48" s="157"/>
      <c r="N48" s="157"/>
      <c r="O48" s="157"/>
      <c r="P48" s="157"/>
      <c r="Q48" s="103"/>
    </row>
    <row r="49" spans="2:17" s="3" customFormat="1" ht="5.0999999999999996" customHeight="1" x14ac:dyDescent="0.25">
      <c r="B49" s="10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03"/>
    </row>
    <row r="50" spans="2:17" ht="43.5" customHeight="1" x14ac:dyDescent="0.3">
      <c r="B50" s="102"/>
      <c r="C50" s="203" t="s">
        <v>20</v>
      </c>
      <c r="D50" s="204"/>
      <c r="E50" s="28"/>
      <c r="F50" s="20">
        <v>900</v>
      </c>
      <c r="G50" s="50">
        <f>F50*E50</f>
        <v>0</v>
      </c>
      <c r="H50" s="155">
        <f>G50/2</f>
        <v>0</v>
      </c>
      <c r="I50" s="155"/>
      <c r="J50" s="98"/>
      <c r="K50" s="94"/>
      <c r="L50" s="206" t="s">
        <v>118</v>
      </c>
      <c r="M50" s="197"/>
      <c r="N50" s="197"/>
      <c r="O50" s="197"/>
      <c r="P50" s="197"/>
      <c r="Q50" s="103"/>
    </row>
    <row r="51" spans="2:17" ht="28.5" customHeight="1" x14ac:dyDescent="0.3">
      <c r="B51" s="102"/>
      <c r="C51" s="203" t="s">
        <v>102</v>
      </c>
      <c r="D51" s="204"/>
      <c r="E51" s="20"/>
      <c r="F51" s="20"/>
      <c r="G51" s="50">
        <f>J105-J101</f>
        <v>0</v>
      </c>
      <c r="H51" s="205">
        <f>IF(H18&lt;50,2000,IF(H18&gt;199,0,4000))</f>
        <v>2000</v>
      </c>
      <c r="I51" s="205"/>
      <c r="J51" s="98"/>
      <c r="K51" s="94"/>
      <c r="L51" s="202" t="s">
        <v>21</v>
      </c>
      <c r="M51" s="202"/>
      <c r="N51" s="202"/>
      <c r="O51" s="202"/>
      <c r="P51" s="202"/>
      <c r="Q51" s="103"/>
    </row>
    <row r="52" spans="2:17" s="3" customFormat="1" ht="5.0999999999999996" customHeight="1" x14ac:dyDescent="0.25">
      <c r="B52" s="10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03"/>
    </row>
    <row r="53" spans="2:17" ht="24" customHeight="1" x14ac:dyDescent="0.3">
      <c r="B53" s="102"/>
      <c r="C53" s="141" t="s">
        <v>116</v>
      </c>
      <c r="D53" s="141"/>
      <c r="E53" s="141"/>
      <c r="F53" s="142"/>
      <c r="G53" s="54">
        <f>SUM(G50:G51)</f>
        <v>0</v>
      </c>
      <c r="H53" s="90">
        <f>SUM(H50:I52)</f>
        <v>2000</v>
      </c>
      <c r="I53" s="91" t="s">
        <v>22</v>
      </c>
      <c r="J53" s="98">
        <f>J51</f>
        <v>0</v>
      </c>
      <c r="K53" s="94">
        <f>SUM(K50:K51)</f>
        <v>0</v>
      </c>
      <c r="L53" s="197" t="s">
        <v>23</v>
      </c>
      <c r="M53" s="197"/>
      <c r="N53" s="197"/>
      <c r="O53" s="197"/>
      <c r="P53" s="197"/>
      <c r="Q53" s="103"/>
    </row>
    <row r="54" spans="2:17" ht="13.95" customHeight="1" x14ac:dyDescent="0.25">
      <c r="B54" s="102"/>
      <c r="C54" s="55"/>
      <c r="D54" s="55"/>
      <c r="E54" s="56"/>
      <c r="F54" s="56"/>
      <c r="G54" s="57"/>
      <c r="H54" s="56"/>
      <c r="I54" s="56"/>
      <c r="J54" s="8"/>
      <c r="K54" s="8"/>
      <c r="L54" s="52"/>
      <c r="M54" s="52"/>
      <c r="N54" s="52"/>
      <c r="O54" s="52"/>
      <c r="P54" s="52"/>
      <c r="Q54" s="103"/>
    </row>
    <row r="55" spans="2:17" ht="45.6" customHeight="1" x14ac:dyDescent="0.3">
      <c r="B55" s="102"/>
      <c r="C55" s="214" t="s">
        <v>24</v>
      </c>
      <c r="D55" s="214"/>
      <c r="E55" s="46" t="s">
        <v>94</v>
      </c>
      <c r="F55" s="46" t="s">
        <v>86</v>
      </c>
      <c r="G55" s="47" t="s">
        <v>19</v>
      </c>
      <c r="H55" s="208" t="s">
        <v>121</v>
      </c>
      <c r="I55" s="208"/>
      <c r="J55" s="92" t="s">
        <v>60</v>
      </c>
      <c r="K55" s="85" t="s">
        <v>122</v>
      </c>
      <c r="L55" s="245" t="s">
        <v>119</v>
      </c>
      <c r="M55" s="245"/>
      <c r="N55" s="245"/>
      <c r="O55" s="245"/>
      <c r="P55" s="245"/>
      <c r="Q55" s="103"/>
    </row>
    <row r="56" spans="2:17" s="3" customFormat="1" ht="5.0999999999999996" customHeight="1" x14ac:dyDescent="0.3">
      <c r="B56" s="10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03"/>
    </row>
    <row r="57" spans="2:17" ht="29.4" customHeight="1" x14ac:dyDescent="0.3">
      <c r="B57" s="102"/>
      <c r="C57" s="241" t="s">
        <v>114</v>
      </c>
      <c r="D57" s="242"/>
      <c r="E57" s="37"/>
      <c r="F57" s="28"/>
      <c r="G57" s="50">
        <f>E57*3000</f>
        <v>0</v>
      </c>
      <c r="H57" s="135"/>
      <c r="I57" s="136"/>
      <c r="J57" s="98"/>
      <c r="K57" s="99">
        <f>3000*E57</f>
        <v>0</v>
      </c>
      <c r="L57" s="197" t="s">
        <v>120</v>
      </c>
      <c r="M57" s="197"/>
      <c r="N57" s="197"/>
      <c r="O57" s="197"/>
      <c r="P57" s="197"/>
      <c r="Q57" s="103"/>
    </row>
    <row r="58" spans="2:17" ht="48" customHeight="1" x14ac:dyDescent="0.3">
      <c r="B58" s="102"/>
      <c r="C58" s="243" t="s">
        <v>115</v>
      </c>
      <c r="D58" s="244"/>
      <c r="E58" s="58"/>
      <c r="F58" s="20"/>
      <c r="G58" s="50">
        <f>J101</f>
        <v>0</v>
      </c>
      <c r="H58" s="135" t="s">
        <v>123</v>
      </c>
      <c r="I58" s="136"/>
      <c r="J58" s="98"/>
      <c r="K58" s="99"/>
      <c r="L58" s="197"/>
      <c r="M58" s="197"/>
      <c r="N58" s="197"/>
      <c r="O58" s="197"/>
      <c r="P58" s="197"/>
      <c r="Q58" s="103"/>
    </row>
    <row r="59" spans="2:17" s="3" customFormat="1" ht="5.0999999999999996" customHeight="1" x14ac:dyDescent="0.3">
      <c r="B59" s="102"/>
      <c r="C59" s="49"/>
      <c r="D59" s="49"/>
      <c r="E59" s="49"/>
      <c r="F59" s="49"/>
      <c r="G59" s="49"/>
      <c r="H59" s="49"/>
      <c r="I59" s="49"/>
      <c r="J59" s="49"/>
      <c r="K59" s="49"/>
      <c r="L59" s="8"/>
      <c r="M59" s="8"/>
      <c r="N59" s="8"/>
      <c r="O59" s="8"/>
      <c r="P59" s="8"/>
      <c r="Q59" s="103"/>
    </row>
    <row r="60" spans="2:17" ht="15" x14ac:dyDescent="0.25">
      <c r="B60" s="102"/>
      <c r="C60" s="151" t="s">
        <v>98</v>
      </c>
      <c r="D60" s="151"/>
      <c r="E60" s="151"/>
      <c r="F60" s="165"/>
      <c r="G60" s="54">
        <f>SUM(G57:G58)+G53</f>
        <v>0</v>
      </c>
      <c r="H60" s="90"/>
      <c r="I60" s="91"/>
      <c r="J60" s="98">
        <f>SUM(J57:J58)</f>
        <v>0</v>
      </c>
      <c r="K60" s="99">
        <f>SUM(K57:K58)</f>
        <v>0</v>
      </c>
      <c r="L60" s="8"/>
      <c r="M60" s="8"/>
      <c r="N60" s="8"/>
      <c r="O60" s="8"/>
      <c r="P60" s="8"/>
      <c r="Q60" s="103"/>
    </row>
    <row r="61" spans="2:17" ht="40.5" customHeight="1" x14ac:dyDescent="0.3">
      <c r="B61" s="102"/>
      <c r="C61" s="59"/>
      <c r="D61" s="8"/>
      <c r="E61" s="8"/>
      <c r="F61" s="56"/>
      <c r="G61" s="56"/>
      <c r="H61" s="56"/>
      <c r="I61" s="8"/>
      <c r="J61" s="8"/>
      <c r="K61" s="8"/>
      <c r="L61" s="8"/>
      <c r="M61" s="8"/>
      <c r="N61" s="60"/>
      <c r="O61" s="60"/>
      <c r="P61" s="8"/>
      <c r="Q61" s="103"/>
    </row>
    <row r="62" spans="2:17" x14ac:dyDescent="0.3">
      <c r="B62" s="102"/>
      <c r="C62" s="164" t="s">
        <v>26</v>
      </c>
      <c r="D62" s="164"/>
      <c r="E62" s="26" t="s">
        <v>85</v>
      </c>
      <c r="F62" s="61" t="s">
        <v>27</v>
      </c>
      <c r="G62" s="8"/>
      <c r="H62" s="8"/>
      <c r="I62" s="8"/>
      <c r="J62" s="62"/>
      <c r="K62" s="62"/>
      <c r="L62" s="158" t="s">
        <v>84</v>
      </c>
      <c r="M62" s="159"/>
      <c r="N62" s="162" t="s">
        <v>25</v>
      </c>
      <c r="O62" s="162"/>
      <c r="P62" s="8"/>
      <c r="Q62" s="103"/>
    </row>
    <row r="63" spans="2:17" s="3" customFormat="1" ht="5.0999999999999996" customHeight="1" x14ac:dyDescent="0.3">
      <c r="B63" s="102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03"/>
    </row>
    <row r="64" spans="2:17" x14ac:dyDescent="0.3">
      <c r="B64" s="102"/>
      <c r="C64" s="163" t="s">
        <v>2</v>
      </c>
      <c r="D64" s="163"/>
      <c r="E64" s="63">
        <f>I28</f>
        <v>0</v>
      </c>
      <c r="F64" s="64" t="e">
        <f>E64/$E$68</f>
        <v>#DIV/0!</v>
      </c>
      <c r="G64" s="8"/>
      <c r="H64" s="8"/>
      <c r="I64" s="201" t="s">
        <v>28</v>
      </c>
      <c r="J64" s="201"/>
      <c r="K64" s="201"/>
      <c r="L64" s="160">
        <f>L28</f>
        <v>0</v>
      </c>
      <c r="M64" s="160"/>
      <c r="N64" s="161" t="e">
        <f>L64/E68</f>
        <v>#DIV/0!</v>
      </c>
      <c r="O64" s="161"/>
      <c r="P64" s="8"/>
      <c r="Q64" s="103"/>
    </row>
    <row r="65" spans="2:17" ht="27" customHeight="1" x14ac:dyDescent="0.3">
      <c r="B65" s="102"/>
      <c r="C65" s="180" t="s">
        <v>29</v>
      </c>
      <c r="D65" s="181"/>
      <c r="E65" s="63">
        <f>G32</f>
        <v>0</v>
      </c>
      <c r="F65" s="64" t="e">
        <f t="shared" ref="F65:F68" si="5">E65/$E$68</f>
        <v>#DIV/0!</v>
      </c>
      <c r="G65" s="8"/>
      <c r="H65" s="8"/>
      <c r="I65" s="168" t="s">
        <v>30</v>
      </c>
      <c r="J65" s="168"/>
      <c r="K65" s="168"/>
      <c r="L65" s="193">
        <f>H43+H32+K28+H53</f>
        <v>2000</v>
      </c>
      <c r="M65" s="194"/>
      <c r="N65" s="169" t="e">
        <f>L65/E68</f>
        <v>#DIV/0!</v>
      </c>
      <c r="O65" s="169"/>
      <c r="P65" s="8"/>
      <c r="Q65" s="103"/>
    </row>
    <row r="66" spans="2:17" x14ac:dyDescent="0.3">
      <c r="B66" s="102"/>
      <c r="C66" s="182" t="s">
        <v>10</v>
      </c>
      <c r="D66" s="183"/>
      <c r="E66" s="63">
        <f>G43</f>
        <v>0</v>
      </c>
      <c r="F66" s="64" t="e">
        <f t="shared" si="5"/>
        <v>#DIV/0!</v>
      </c>
      <c r="G66" s="8"/>
      <c r="H66" s="8"/>
      <c r="I66" s="170" t="s">
        <v>63</v>
      </c>
      <c r="J66" s="171"/>
      <c r="K66" s="172"/>
      <c r="L66" s="195">
        <f>J60+J53+J43+J32</f>
        <v>0</v>
      </c>
      <c r="M66" s="196"/>
      <c r="N66" s="173" t="e">
        <f>L66/E68</f>
        <v>#DIV/0!</v>
      </c>
      <c r="O66" s="173"/>
      <c r="P66" s="8"/>
      <c r="Q66" s="103"/>
    </row>
    <row r="67" spans="2:17" ht="31.5" customHeight="1" x14ac:dyDescent="0.3">
      <c r="B67" s="102"/>
      <c r="C67" s="174" t="s">
        <v>18</v>
      </c>
      <c r="D67" s="175"/>
      <c r="E67" s="63">
        <f>G60</f>
        <v>0</v>
      </c>
      <c r="F67" s="64" t="e">
        <f t="shared" si="5"/>
        <v>#DIV/0!</v>
      </c>
      <c r="G67" s="65" t="s">
        <v>34</v>
      </c>
      <c r="H67" s="66">
        <f>SUM(H22:H26)</f>
        <v>0</v>
      </c>
      <c r="I67" s="176" t="s">
        <v>100</v>
      </c>
      <c r="J67" s="177"/>
      <c r="K67" s="178"/>
      <c r="L67" s="129">
        <f>M28</f>
        <v>0</v>
      </c>
      <c r="M67" s="130"/>
      <c r="N67" s="179" t="e">
        <f>L67/E68</f>
        <v>#DIV/0!</v>
      </c>
      <c r="O67" s="179"/>
      <c r="P67" s="8"/>
      <c r="Q67" s="103"/>
    </row>
    <row r="68" spans="2:17" x14ac:dyDescent="0.3">
      <c r="B68" s="102"/>
      <c r="C68" s="184" t="s">
        <v>32</v>
      </c>
      <c r="D68" s="185"/>
      <c r="E68" s="63">
        <f>SUM(E64:E67)</f>
        <v>0</v>
      </c>
      <c r="F68" s="64" t="e">
        <f t="shared" si="5"/>
        <v>#DIV/0!</v>
      </c>
      <c r="G68" s="56" t="s">
        <v>35</v>
      </c>
      <c r="H68" s="67" t="e">
        <f>E68/H67</f>
        <v>#DIV/0!</v>
      </c>
      <c r="I68" s="190" t="s">
        <v>62</v>
      </c>
      <c r="J68" s="191"/>
      <c r="K68" s="192"/>
      <c r="L68" s="131">
        <f>N28+K32+K53</f>
        <v>0</v>
      </c>
      <c r="M68" s="132"/>
      <c r="N68" s="198" t="e">
        <f>L68/E68</f>
        <v>#DIV/0!</v>
      </c>
      <c r="O68" s="199"/>
      <c r="P68" s="8"/>
      <c r="Q68" s="103"/>
    </row>
    <row r="69" spans="2:17" x14ac:dyDescent="0.3">
      <c r="B69" s="102"/>
      <c r="C69" s="8"/>
      <c r="D69" s="8"/>
      <c r="E69" s="8"/>
      <c r="F69" s="68"/>
      <c r="G69" s="8"/>
      <c r="H69" s="8"/>
      <c r="I69" s="187" t="s">
        <v>31</v>
      </c>
      <c r="J69" s="188"/>
      <c r="K69" s="189"/>
      <c r="L69" s="133">
        <f>K60+K43+L32</f>
        <v>0</v>
      </c>
      <c r="M69" s="134"/>
      <c r="N69" s="200" t="e">
        <f>L69/E68</f>
        <v>#DIV/0!</v>
      </c>
      <c r="O69" s="200"/>
      <c r="P69" s="8"/>
      <c r="Q69" s="103"/>
    </row>
    <row r="70" spans="2:17" s="3" customFormat="1" ht="5.0999999999999996" customHeight="1" x14ac:dyDescent="0.3">
      <c r="B70" s="102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03"/>
    </row>
    <row r="71" spans="2:17" x14ac:dyDescent="0.3">
      <c r="B71" s="102"/>
      <c r="C71" s="8"/>
      <c r="D71" s="69"/>
      <c r="E71" s="8"/>
      <c r="F71" s="8"/>
      <c r="G71" s="8"/>
      <c r="H71" s="8"/>
      <c r="I71" s="184" t="s">
        <v>33</v>
      </c>
      <c r="J71" s="186"/>
      <c r="K71" s="185"/>
      <c r="L71" s="158">
        <f>E68-(L64+L65+L66+L67+L68+L69)</f>
        <v>-2000</v>
      </c>
      <c r="M71" s="158"/>
      <c r="N71" s="248" t="e">
        <f>L71/E68</f>
        <v>#DIV/0!</v>
      </c>
      <c r="O71" s="248"/>
      <c r="P71" s="8"/>
      <c r="Q71" s="103"/>
    </row>
    <row r="72" spans="2:17" x14ac:dyDescent="0.3">
      <c r="B72" s="102"/>
      <c r="C72" s="8"/>
      <c r="D72" s="69"/>
      <c r="E72" s="8"/>
      <c r="F72" s="8"/>
      <c r="G72" s="8"/>
      <c r="H72" s="8"/>
      <c r="I72" s="100"/>
      <c r="J72" s="100"/>
      <c r="K72" s="100"/>
      <c r="L72" s="125"/>
      <c r="M72" s="125"/>
      <c r="N72" s="126"/>
      <c r="O72" s="126"/>
      <c r="P72" s="8"/>
      <c r="Q72" s="103"/>
    </row>
    <row r="73" spans="2:17" x14ac:dyDescent="0.3">
      <c r="B73" s="102"/>
      <c r="C73" s="8"/>
      <c r="D73" s="69"/>
      <c r="E73" s="8"/>
      <c r="F73" s="8"/>
      <c r="G73" s="8"/>
      <c r="H73" s="8"/>
      <c r="I73" s="100"/>
      <c r="J73" s="100"/>
      <c r="K73" s="100"/>
      <c r="L73" s="125"/>
      <c r="M73" s="125"/>
      <c r="N73" s="126"/>
      <c r="O73" s="126"/>
      <c r="P73" s="8"/>
      <c r="Q73" s="103"/>
    </row>
    <row r="74" spans="2:17" ht="21.6" customHeight="1" thickBot="1" x14ac:dyDescent="0.35">
      <c r="B74" s="104"/>
      <c r="C74" s="105"/>
      <c r="D74" s="113"/>
      <c r="E74" s="105"/>
      <c r="F74" s="105"/>
      <c r="G74" s="105"/>
      <c r="H74" s="105"/>
      <c r="I74" s="114"/>
      <c r="J74" s="115"/>
      <c r="K74" s="115"/>
      <c r="L74" s="116"/>
      <c r="M74" s="116"/>
      <c r="N74" s="117"/>
      <c r="O74" s="117"/>
      <c r="P74" s="105"/>
      <c r="Q74" s="108"/>
    </row>
    <row r="75" spans="2:17" ht="15" thickBot="1" x14ac:dyDescent="0.35">
      <c r="D75" s="1"/>
      <c r="I75" s="15"/>
      <c r="J75" s="16"/>
      <c r="K75" s="16"/>
      <c r="L75" s="17"/>
      <c r="M75" s="17"/>
      <c r="N75" s="18"/>
      <c r="O75" s="18"/>
    </row>
    <row r="76" spans="2:17" ht="24.9" customHeight="1" x14ac:dyDescent="0.3">
      <c r="B76" s="218" t="s">
        <v>76</v>
      </c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20"/>
    </row>
    <row r="77" spans="2:17" ht="10.95" customHeight="1" x14ac:dyDescent="0.3">
      <c r="B77" s="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9"/>
    </row>
    <row r="78" spans="2:17" ht="10.95" customHeight="1" x14ac:dyDescent="0.3">
      <c r="B78" s="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9"/>
    </row>
    <row r="79" spans="2:17" ht="10.95" customHeight="1" x14ac:dyDescent="0.3">
      <c r="B79" s="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9"/>
    </row>
    <row r="80" spans="2:17" x14ac:dyDescent="0.3">
      <c r="B80" s="6"/>
      <c r="C80" s="151" t="s">
        <v>54</v>
      </c>
      <c r="D80" s="165"/>
      <c r="E80" s="22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9"/>
    </row>
    <row r="81" spans="2:17" ht="8.1" customHeight="1" x14ac:dyDescent="0.3">
      <c r="B81" s="6"/>
      <c r="C81" s="2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9"/>
    </row>
    <row r="82" spans="2:17" ht="28.8" x14ac:dyDescent="0.3">
      <c r="B82" s="6"/>
      <c r="C82" s="222" t="s">
        <v>36</v>
      </c>
      <c r="D82" s="222"/>
      <c r="E82" s="21" t="s">
        <v>37</v>
      </c>
      <c r="F82" s="21" t="s">
        <v>72</v>
      </c>
      <c r="G82" s="25" t="s">
        <v>69</v>
      </c>
      <c r="H82" s="21" t="s">
        <v>71</v>
      </c>
      <c r="I82" s="29" t="s">
        <v>70</v>
      </c>
      <c r="J82" s="26" t="s">
        <v>74</v>
      </c>
      <c r="K82" s="21" t="s">
        <v>73</v>
      </c>
      <c r="L82" s="8"/>
      <c r="M82" s="8"/>
      <c r="N82" s="8"/>
      <c r="O82" s="8"/>
      <c r="P82" s="8"/>
      <c r="Q82" s="9"/>
    </row>
    <row r="83" spans="2:17" x14ac:dyDescent="0.3">
      <c r="B83" s="6"/>
      <c r="C83" s="221" t="s">
        <v>38</v>
      </c>
      <c r="D83" s="221"/>
      <c r="E83" s="13">
        <f>12*1.5</f>
        <v>18</v>
      </c>
      <c r="F83" s="13">
        <v>7</v>
      </c>
      <c r="G83" s="22"/>
      <c r="H83" s="32">
        <f t="shared" ref="H83:H101" si="6">E83*F83*G83</f>
        <v>0</v>
      </c>
      <c r="I83" s="22"/>
      <c r="J83" s="30">
        <f t="shared" ref="J83:J101" si="7">I83*H83</f>
        <v>0</v>
      </c>
      <c r="K83" s="23">
        <v>1</v>
      </c>
      <c r="L83" s="8"/>
      <c r="M83" s="8"/>
      <c r="N83" s="8"/>
      <c r="O83" s="8"/>
      <c r="P83" s="8"/>
      <c r="Q83" s="9"/>
    </row>
    <row r="84" spans="2:17" s="3" customFormat="1" ht="5.0999999999999996" customHeight="1" x14ac:dyDescent="0.3">
      <c r="B84" s="6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9"/>
    </row>
    <row r="85" spans="2:17" x14ac:dyDescent="0.3">
      <c r="B85" s="6"/>
      <c r="C85" s="221" t="s">
        <v>39</v>
      </c>
      <c r="D85" s="221"/>
      <c r="E85" s="22">
        <v>1</v>
      </c>
      <c r="F85" s="22">
        <v>7</v>
      </c>
      <c r="G85" s="22"/>
      <c r="H85" s="32">
        <f t="shared" si="6"/>
        <v>0</v>
      </c>
      <c r="I85" s="22"/>
      <c r="J85" s="30">
        <f t="shared" si="7"/>
        <v>0</v>
      </c>
      <c r="K85" s="23">
        <v>1</v>
      </c>
      <c r="L85" s="8"/>
      <c r="M85" s="8"/>
      <c r="N85" s="8"/>
      <c r="O85" s="8"/>
      <c r="P85" s="8"/>
      <c r="Q85" s="9"/>
    </row>
    <row r="86" spans="2:17" s="3" customFormat="1" ht="5.0999999999999996" customHeight="1" x14ac:dyDescent="0.3">
      <c r="B86" s="6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9"/>
    </row>
    <row r="87" spans="2:17" x14ac:dyDescent="0.3">
      <c r="B87" s="6"/>
      <c r="C87" s="207" t="s">
        <v>40</v>
      </c>
      <c r="D87" s="207"/>
      <c r="E87" s="22">
        <v>1</v>
      </c>
      <c r="F87" s="22">
        <v>2</v>
      </c>
      <c r="G87" s="22">
        <f>E80</f>
        <v>0</v>
      </c>
      <c r="H87" s="32">
        <f t="shared" si="6"/>
        <v>0</v>
      </c>
      <c r="I87" s="22"/>
      <c r="J87" s="30">
        <f t="shared" si="7"/>
        <v>0</v>
      </c>
      <c r="K87" s="23">
        <v>3</v>
      </c>
      <c r="L87" s="8"/>
      <c r="M87" s="8"/>
      <c r="N87" s="8"/>
      <c r="O87" s="8"/>
      <c r="P87" s="8"/>
      <c r="Q87" s="9"/>
    </row>
    <row r="88" spans="2:17" s="3" customFormat="1" ht="5.0999999999999996" customHeight="1" x14ac:dyDescent="0.3">
      <c r="B88" s="6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9"/>
    </row>
    <row r="89" spans="2:17" x14ac:dyDescent="0.3">
      <c r="B89" s="6"/>
      <c r="C89" s="221" t="s">
        <v>41</v>
      </c>
      <c r="D89" s="221"/>
      <c r="E89" s="22">
        <v>1</v>
      </c>
      <c r="F89" s="22">
        <v>3</v>
      </c>
      <c r="G89" s="22"/>
      <c r="H89" s="32">
        <f t="shared" si="6"/>
        <v>0</v>
      </c>
      <c r="I89" s="22"/>
      <c r="J89" s="30">
        <f t="shared" si="7"/>
        <v>0</v>
      </c>
      <c r="K89" s="23">
        <v>4</v>
      </c>
      <c r="L89" s="8"/>
      <c r="M89" s="8"/>
      <c r="N89" s="8"/>
      <c r="O89" s="8"/>
      <c r="P89" s="8"/>
      <c r="Q89" s="9"/>
    </row>
    <row r="90" spans="2:17" s="3" customFormat="1" ht="5.0999999999999996" customHeight="1" x14ac:dyDescent="0.3">
      <c r="B90" s="6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9"/>
    </row>
    <row r="91" spans="2:17" ht="30.75" customHeight="1" x14ac:dyDescent="0.3">
      <c r="B91" s="6"/>
      <c r="C91" s="154" t="s">
        <v>42</v>
      </c>
      <c r="D91" s="154"/>
      <c r="E91" s="28">
        <v>1</v>
      </c>
      <c r="F91" s="28">
        <v>2</v>
      </c>
      <c r="G91" s="28"/>
      <c r="H91" s="33">
        <f t="shared" si="6"/>
        <v>0</v>
      </c>
      <c r="I91" s="28"/>
      <c r="J91" s="31">
        <f t="shared" si="7"/>
        <v>0</v>
      </c>
      <c r="K91" s="27">
        <v>6</v>
      </c>
      <c r="L91" s="8"/>
      <c r="M91" s="8"/>
      <c r="N91" s="8"/>
      <c r="O91" s="8"/>
      <c r="P91" s="8"/>
      <c r="Q91" s="9"/>
    </row>
    <row r="92" spans="2:17" s="3" customFormat="1" ht="5.0999999999999996" customHeight="1" x14ac:dyDescent="0.3">
      <c r="B92" s="6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9"/>
    </row>
    <row r="93" spans="2:17" x14ac:dyDescent="0.3">
      <c r="B93" s="6"/>
      <c r="C93" s="221" t="s">
        <v>43</v>
      </c>
      <c r="D93" s="221"/>
      <c r="E93" s="22">
        <f>E32</f>
        <v>0</v>
      </c>
      <c r="F93" s="22">
        <v>4</v>
      </c>
      <c r="G93" s="22"/>
      <c r="H93" s="32">
        <f t="shared" si="6"/>
        <v>0</v>
      </c>
      <c r="I93" s="22"/>
      <c r="J93" s="30">
        <f t="shared" si="7"/>
        <v>0</v>
      </c>
      <c r="K93" s="23">
        <v>8</v>
      </c>
      <c r="L93" s="8"/>
      <c r="M93" s="8"/>
      <c r="N93" s="8"/>
      <c r="O93" s="8"/>
      <c r="P93" s="8"/>
      <c r="Q93" s="9"/>
    </row>
    <row r="94" spans="2:17" s="3" customFormat="1" ht="5.0999999999999996" customHeight="1" x14ac:dyDescent="0.3">
      <c r="B94" s="6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9"/>
    </row>
    <row r="95" spans="2:17" ht="30" customHeight="1" x14ac:dyDescent="0.3">
      <c r="B95" s="6"/>
      <c r="C95" s="154" t="s">
        <v>44</v>
      </c>
      <c r="D95" s="154"/>
      <c r="E95" s="28">
        <f>E32</f>
        <v>0</v>
      </c>
      <c r="F95" s="28">
        <v>1</v>
      </c>
      <c r="G95" s="28"/>
      <c r="H95" s="33">
        <f t="shared" si="6"/>
        <v>0</v>
      </c>
      <c r="I95" s="28"/>
      <c r="J95" s="31">
        <f t="shared" si="7"/>
        <v>0</v>
      </c>
      <c r="K95" s="27">
        <v>9</v>
      </c>
      <c r="L95" s="8"/>
      <c r="M95" s="8"/>
      <c r="N95" s="8"/>
      <c r="O95" s="8"/>
      <c r="P95" s="8"/>
      <c r="Q95" s="9"/>
    </row>
    <row r="96" spans="2:17" s="3" customFormat="1" ht="5.0999999999999996" customHeight="1" x14ac:dyDescent="0.3">
      <c r="B96" s="6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9"/>
    </row>
    <row r="97" spans="2:17" x14ac:dyDescent="0.3">
      <c r="B97" s="6"/>
      <c r="C97" s="221" t="s">
        <v>45</v>
      </c>
      <c r="D97" s="221"/>
      <c r="E97" s="22">
        <f>E32</f>
        <v>0</v>
      </c>
      <c r="F97" s="22">
        <v>1</v>
      </c>
      <c r="G97" s="22"/>
      <c r="H97" s="32">
        <f t="shared" si="6"/>
        <v>0</v>
      </c>
      <c r="I97" s="22"/>
      <c r="J97" s="30">
        <f t="shared" si="7"/>
        <v>0</v>
      </c>
      <c r="K97" s="23">
        <v>10</v>
      </c>
      <c r="L97" s="8"/>
      <c r="M97" s="8"/>
      <c r="N97" s="8"/>
      <c r="O97" s="8"/>
      <c r="P97" s="8"/>
      <c r="Q97" s="9"/>
    </row>
    <row r="98" spans="2:17" s="3" customFormat="1" ht="5.0999999999999996" customHeight="1" x14ac:dyDescent="0.3">
      <c r="B98" s="6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9"/>
    </row>
    <row r="99" spans="2:17" x14ac:dyDescent="0.3">
      <c r="B99" s="6"/>
      <c r="C99" s="221" t="s">
        <v>124</v>
      </c>
      <c r="D99" s="221"/>
      <c r="E99" s="22">
        <v>4</v>
      </c>
      <c r="F99" s="22">
        <v>4</v>
      </c>
      <c r="G99" s="22"/>
      <c r="H99" s="32">
        <f>E99*F99*G99</f>
        <v>0</v>
      </c>
      <c r="I99" s="22"/>
      <c r="J99" s="30">
        <f>I99*H99</f>
        <v>0</v>
      </c>
      <c r="K99" s="23">
        <v>12</v>
      </c>
      <c r="L99" s="8"/>
      <c r="M99" s="8"/>
      <c r="N99" s="8"/>
      <c r="O99" s="8"/>
      <c r="P99" s="8"/>
      <c r="Q99" s="9"/>
    </row>
    <row r="100" spans="2:17" s="3" customFormat="1" ht="5.0999999999999996" customHeight="1" x14ac:dyDescent="0.3">
      <c r="B100" s="6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9"/>
    </row>
    <row r="101" spans="2:17" x14ac:dyDescent="0.3">
      <c r="B101" s="6"/>
      <c r="C101" s="207" t="s">
        <v>75</v>
      </c>
      <c r="D101" s="207"/>
      <c r="E101" s="22">
        <v>1</v>
      </c>
      <c r="F101" s="22">
        <v>4</v>
      </c>
      <c r="G101" s="22"/>
      <c r="H101" s="32">
        <f t="shared" si="6"/>
        <v>0</v>
      </c>
      <c r="I101" s="22"/>
      <c r="J101" s="30">
        <f t="shared" si="7"/>
        <v>0</v>
      </c>
      <c r="K101" s="23">
        <v>13</v>
      </c>
      <c r="L101" s="8"/>
      <c r="M101" s="8"/>
      <c r="N101" s="8"/>
      <c r="O101" s="8"/>
      <c r="P101" s="8"/>
      <c r="Q101" s="9"/>
    </row>
    <row r="102" spans="2:17" s="3" customFormat="1" ht="5.0999999999999996" customHeight="1" x14ac:dyDescent="0.3">
      <c r="B102" s="6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9"/>
    </row>
    <row r="103" spans="2:17" x14ac:dyDescent="0.3">
      <c r="B103" s="6"/>
      <c r="C103" s="221" t="s">
        <v>46</v>
      </c>
      <c r="D103" s="221"/>
      <c r="E103" s="22"/>
      <c r="F103" s="22"/>
      <c r="G103" s="22"/>
      <c r="H103" s="32">
        <f>E103*F103*G103</f>
        <v>0</v>
      </c>
      <c r="I103" s="22"/>
      <c r="J103" s="30">
        <f>I103*H103</f>
        <v>0</v>
      </c>
      <c r="K103" s="20">
        <v>14</v>
      </c>
      <c r="L103" s="8"/>
      <c r="M103" s="8"/>
      <c r="N103" s="8"/>
      <c r="O103" s="8"/>
      <c r="P103" s="8"/>
      <c r="Q103" s="9"/>
    </row>
    <row r="104" spans="2:17" s="3" customFormat="1" ht="5.0999999999999996" customHeight="1" x14ac:dyDescent="0.3">
      <c r="B104" s="6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9"/>
    </row>
    <row r="105" spans="2:17" x14ac:dyDescent="0.3">
      <c r="B105" s="6"/>
      <c r="C105" s="8"/>
      <c r="D105" s="8"/>
      <c r="E105" s="8"/>
      <c r="F105" s="8"/>
      <c r="G105" s="14" t="s">
        <v>47</v>
      </c>
      <c r="H105" s="32">
        <f>SUM(H83:H103)</f>
        <v>0</v>
      </c>
      <c r="I105" s="13"/>
      <c r="J105" s="34">
        <f>SUM(J83:J103)</f>
        <v>0</v>
      </c>
      <c r="K105" s="8"/>
      <c r="L105" s="8"/>
      <c r="M105" s="8"/>
      <c r="N105" s="8"/>
      <c r="O105" s="8"/>
      <c r="P105" s="8"/>
      <c r="Q105" s="9"/>
    </row>
    <row r="106" spans="2:17" x14ac:dyDescent="0.3">
      <c r="B106" s="6"/>
      <c r="C106" s="8"/>
      <c r="D106" s="8"/>
      <c r="E106" s="8"/>
      <c r="F106" s="8"/>
      <c r="G106" s="127"/>
      <c r="H106" s="127"/>
      <c r="I106" s="49"/>
      <c r="J106" s="127"/>
      <c r="K106" s="8"/>
      <c r="L106" s="8"/>
      <c r="M106" s="8"/>
      <c r="N106" s="8"/>
      <c r="O106" s="8"/>
      <c r="P106" s="8"/>
      <c r="Q106" s="9"/>
    </row>
    <row r="107" spans="2:17" x14ac:dyDescent="0.3">
      <c r="B107" s="6"/>
      <c r="C107" s="8"/>
      <c r="D107" s="8"/>
      <c r="E107" s="8"/>
      <c r="F107" s="8"/>
      <c r="G107" s="127"/>
      <c r="H107" s="127"/>
      <c r="I107" s="49"/>
      <c r="J107" s="127"/>
      <c r="K107" s="8"/>
      <c r="L107" s="8"/>
      <c r="M107" s="8"/>
      <c r="N107" s="8"/>
      <c r="O107" s="8"/>
      <c r="P107" s="8"/>
      <c r="Q107" s="9"/>
    </row>
    <row r="108" spans="2:17" ht="15" thickBot="1" x14ac:dyDescent="0.35">
      <c r="B108" s="10"/>
      <c r="C108" s="11"/>
      <c r="D108" s="11"/>
      <c r="E108" s="11"/>
      <c r="F108" s="11"/>
      <c r="G108" s="19"/>
      <c r="H108" s="19"/>
      <c r="I108" s="11"/>
      <c r="J108" s="19"/>
      <c r="K108" s="11"/>
      <c r="L108" s="11"/>
      <c r="M108" s="11"/>
      <c r="N108" s="11"/>
      <c r="O108" s="11"/>
      <c r="P108" s="11"/>
      <c r="Q108" s="12"/>
    </row>
    <row r="109" spans="2:17" s="118" customFormat="1" x14ac:dyDescent="0.3">
      <c r="B109" s="3"/>
      <c r="C109" s="3"/>
      <c r="D109" s="3"/>
      <c r="E109" s="3"/>
      <c r="F109" s="3"/>
      <c r="G109" s="38"/>
      <c r="H109" s="38"/>
      <c r="I109" s="3"/>
      <c r="J109" s="38"/>
      <c r="K109" s="3"/>
      <c r="L109" s="3"/>
      <c r="M109" s="3"/>
      <c r="N109" s="3"/>
      <c r="O109" s="3"/>
      <c r="P109" s="3"/>
      <c r="Q109" s="3"/>
    </row>
    <row r="110" spans="2:17" ht="15" thickBot="1" x14ac:dyDescent="0.35"/>
    <row r="111" spans="2:17" ht="21.9" customHeight="1" x14ac:dyDescent="0.3">
      <c r="B111" s="218" t="s">
        <v>64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20"/>
    </row>
    <row r="112" spans="2:17" ht="12" customHeight="1" x14ac:dyDescent="0.3">
      <c r="B112" s="6"/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9"/>
    </row>
    <row r="113" spans="2:17" ht="12" customHeight="1" x14ac:dyDescent="0.3">
      <c r="B113" s="6"/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9"/>
    </row>
    <row r="114" spans="2:17" ht="12" customHeight="1" x14ac:dyDescent="0.3">
      <c r="B114" s="6"/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9"/>
    </row>
    <row r="115" spans="2:17" x14ac:dyDescent="0.3">
      <c r="B115" s="6"/>
      <c r="C115" s="166" t="s">
        <v>65</v>
      </c>
      <c r="D115" s="167"/>
      <c r="E115" s="4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9"/>
    </row>
    <row r="116" spans="2:17" s="3" customFormat="1" ht="5.0999999999999996" customHeight="1" x14ac:dyDescent="0.3">
      <c r="B116" s="6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9"/>
    </row>
    <row r="117" spans="2:17" x14ac:dyDescent="0.3">
      <c r="B117" s="6"/>
      <c r="C117" s="166" t="s">
        <v>104</v>
      </c>
      <c r="D117" s="167"/>
      <c r="E117" s="4"/>
      <c r="F117" s="252"/>
      <c r="G117" s="249" t="s">
        <v>130</v>
      </c>
      <c r="H117" s="250"/>
      <c r="I117" s="250"/>
      <c r="J117" s="250"/>
      <c r="K117" s="250"/>
      <c r="L117" s="251"/>
      <c r="M117" s="8"/>
      <c r="N117" s="8"/>
      <c r="O117" s="8"/>
      <c r="P117" s="8"/>
      <c r="Q117" s="9"/>
    </row>
    <row r="118" spans="2:17" s="3" customFormat="1" ht="5.0999999999999996" customHeight="1" x14ac:dyDescent="0.3">
      <c r="B118" s="6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9"/>
    </row>
    <row r="119" spans="2:17" x14ac:dyDescent="0.3">
      <c r="B119" s="6"/>
      <c r="C119" s="166" t="s">
        <v>125</v>
      </c>
      <c r="D119" s="167"/>
      <c r="E119" s="4"/>
      <c r="F119" s="8"/>
      <c r="G119" s="14" t="s">
        <v>48</v>
      </c>
      <c r="H119" s="14" t="s">
        <v>49</v>
      </c>
      <c r="I119" s="14" t="s">
        <v>50</v>
      </c>
      <c r="J119" s="14" t="s">
        <v>51</v>
      </c>
      <c r="K119" s="14" t="s">
        <v>52</v>
      </c>
      <c r="L119" s="14" t="s">
        <v>53</v>
      </c>
      <c r="M119" s="8"/>
      <c r="N119" s="8"/>
      <c r="O119" s="8"/>
      <c r="P119" s="8"/>
      <c r="Q119" s="9"/>
    </row>
    <row r="120" spans="2:17" s="3" customFormat="1" ht="5.0999999999999996" customHeight="1" x14ac:dyDescent="0.3">
      <c r="B120" s="6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9"/>
    </row>
    <row r="121" spans="2:17" x14ac:dyDescent="0.3">
      <c r="B121" s="6"/>
      <c r="C121" s="166" t="s">
        <v>126</v>
      </c>
      <c r="D121" s="167"/>
      <c r="E121" s="4"/>
      <c r="F121" s="8"/>
      <c r="G121" s="4"/>
      <c r="H121" s="4"/>
      <c r="I121" s="4"/>
      <c r="J121" s="4"/>
      <c r="K121" s="4"/>
      <c r="L121" s="4"/>
      <c r="M121" s="252"/>
      <c r="N121" s="8"/>
      <c r="O121" s="8"/>
      <c r="P121" s="8"/>
      <c r="Q121" s="9"/>
    </row>
    <row r="122" spans="2:17" s="3" customFormat="1" ht="5.0999999999999996" customHeight="1" x14ac:dyDescent="0.3">
      <c r="B122" s="6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9"/>
    </row>
    <row r="123" spans="2:17" x14ac:dyDescent="0.3">
      <c r="B123" s="6"/>
      <c r="C123" s="166" t="s">
        <v>127</v>
      </c>
      <c r="D123" s="167"/>
      <c r="E123" s="4"/>
      <c r="F123" s="8"/>
      <c r="G123" s="4"/>
      <c r="H123" s="4"/>
      <c r="I123" s="4"/>
      <c r="J123" s="4"/>
      <c r="K123" s="4"/>
      <c r="L123" s="4"/>
      <c r="M123" s="252"/>
      <c r="N123" s="8"/>
      <c r="O123" s="8"/>
      <c r="P123" s="8"/>
      <c r="Q123" s="9"/>
    </row>
    <row r="124" spans="2:17" s="3" customFormat="1" ht="5.0999999999999996" customHeight="1" x14ac:dyDescent="0.3">
      <c r="B124" s="6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9"/>
    </row>
    <row r="125" spans="2:17" x14ac:dyDescent="0.3">
      <c r="B125" s="6"/>
      <c r="C125" s="166" t="s">
        <v>68</v>
      </c>
      <c r="D125" s="167"/>
      <c r="E125" s="4"/>
      <c r="F125" s="8"/>
      <c r="G125" s="4"/>
      <c r="H125" s="4"/>
      <c r="I125" s="4"/>
      <c r="J125" s="4"/>
      <c r="K125" s="4"/>
      <c r="L125" s="4"/>
      <c r="M125" s="252"/>
      <c r="N125" s="8"/>
      <c r="O125" s="8"/>
      <c r="P125" s="8"/>
      <c r="Q125" s="9"/>
    </row>
    <row r="126" spans="2:17" s="3" customFormat="1" ht="5.0999999999999996" customHeight="1" x14ac:dyDescent="0.3">
      <c r="B126" s="6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9"/>
    </row>
    <row r="127" spans="2:17" x14ac:dyDescent="0.3">
      <c r="B127" s="6"/>
      <c r="C127" s="166" t="s">
        <v>66</v>
      </c>
      <c r="D127" s="167"/>
      <c r="E127" s="4"/>
      <c r="F127" s="8"/>
      <c r="G127" s="252"/>
      <c r="H127" s="252"/>
      <c r="I127" s="252"/>
      <c r="J127" s="252"/>
      <c r="K127" s="252"/>
      <c r="L127" s="252"/>
      <c r="M127" s="252"/>
      <c r="N127" s="8"/>
      <c r="O127" s="8"/>
      <c r="P127" s="8"/>
      <c r="Q127" s="9"/>
    </row>
    <row r="128" spans="2:17" s="3" customFormat="1" ht="5.0999999999999996" customHeight="1" x14ac:dyDescent="0.3">
      <c r="B128" s="6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9"/>
    </row>
    <row r="129" spans="2:17" x14ac:dyDescent="0.3">
      <c r="B129" s="6"/>
      <c r="C129" s="166" t="s">
        <v>128</v>
      </c>
      <c r="D129" s="167"/>
      <c r="E129" s="4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9"/>
    </row>
    <row r="130" spans="2:17" s="3" customFormat="1" ht="5.0999999999999996" customHeight="1" x14ac:dyDescent="0.3">
      <c r="B130" s="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9"/>
    </row>
    <row r="131" spans="2:17" x14ac:dyDescent="0.3">
      <c r="B131" s="6"/>
      <c r="C131" s="166" t="s">
        <v>67</v>
      </c>
      <c r="D131" s="167"/>
      <c r="E131" s="4"/>
      <c r="F131" s="8"/>
      <c r="G131" s="4"/>
      <c r="H131" s="4"/>
      <c r="I131" s="4"/>
      <c r="J131" s="4"/>
      <c r="K131" s="4"/>
      <c r="L131" s="4"/>
      <c r="M131" s="8"/>
      <c r="N131" s="252"/>
      <c r="O131" s="8"/>
      <c r="P131" s="8"/>
      <c r="Q131" s="9"/>
    </row>
    <row r="132" spans="2:17" s="3" customFormat="1" ht="5.0999999999999996" customHeight="1" x14ac:dyDescent="0.3">
      <c r="B132" s="6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9"/>
    </row>
    <row r="133" spans="2:17" x14ac:dyDescent="0.3">
      <c r="B133" s="6"/>
      <c r="C133" s="166" t="s">
        <v>129</v>
      </c>
      <c r="D133" s="167"/>
      <c r="E133" s="4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9"/>
    </row>
    <row r="134" spans="2:17" x14ac:dyDescent="0.3">
      <c r="B134" s="6"/>
      <c r="C134" s="8"/>
      <c r="D134" s="8"/>
      <c r="E134" s="8"/>
      <c r="F134" s="8"/>
      <c r="G134" s="127"/>
      <c r="H134" s="127"/>
      <c r="I134" s="49"/>
      <c r="J134" s="127"/>
      <c r="K134" s="8"/>
      <c r="L134" s="8"/>
      <c r="M134" s="8"/>
      <c r="N134" s="8"/>
      <c r="O134" s="8"/>
      <c r="P134" s="8"/>
      <c r="Q134" s="9"/>
    </row>
    <row r="135" spans="2:17" x14ac:dyDescent="0.3">
      <c r="B135" s="6"/>
      <c r="C135" s="8"/>
      <c r="D135" s="8"/>
      <c r="E135" s="8"/>
      <c r="F135" s="8"/>
      <c r="G135" s="127"/>
      <c r="H135" s="127"/>
      <c r="I135" s="49"/>
      <c r="J135" s="127"/>
      <c r="K135" s="8"/>
      <c r="L135" s="8"/>
      <c r="M135" s="8"/>
      <c r="N135" s="8"/>
      <c r="O135" s="8"/>
      <c r="P135" s="8"/>
      <c r="Q135" s="9"/>
    </row>
    <row r="136" spans="2:17" ht="15" thickBot="1" x14ac:dyDescent="0.35"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2"/>
    </row>
  </sheetData>
  <mergeCells count="99">
    <mergeCell ref="K18:N18"/>
    <mergeCell ref="C57:D57"/>
    <mergeCell ref="C58:D58"/>
    <mergeCell ref="G117:L117"/>
    <mergeCell ref="B13:Q13"/>
    <mergeCell ref="B111:Q111"/>
    <mergeCell ref="B76:Q76"/>
    <mergeCell ref="C80:D80"/>
    <mergeCell ref="C83:D83"/>
    <mergeCell ref="C85:D85"/>
    <mergeCell ref="C87:D87"/>
    <mergeCell ref="C89:D89"/>
    <mergeCell ref="C91:D91"/>
    <mergeCell ref="C93:D93"/>
    <mergeCell ref="C95:D95"/>
    <mergeCell ref="C97:D97"/>
    <mergeCell ref="C99:D99"/>
    <mergeCell ref="C103:D103"/>
    <mergeCell ref="C82:D82"/>
    <mergeCell ref="C101:D101"/>
    <mergeCell ref="H30:I30"/>
    <mergeCell ref="C32:D32"/>
    <mergeCell ref="C36:D36"/>
    <mergeCell ref="H36:I36"/>
    <mergeCell ref="C41:D41"/>
    <mergeCell ref="H41:I41"/>
    <mergeCell ref="C48:D48"/>
    <mergeCell ref="H48:I48"/>
    <mergeCell ref="C38:D38"/>
    <mergeCell ref="H38:I38"/>
    <mergeCell ref="C39:D39"/>
    <mergeCell ref="H39:I39"/>
    <mergeCell ref="C55:D55"/>
    <mergeCell ref="H55:I55"/>
    <mergeCell ref="L53:P53"/>
    <mergeCell ref="L51:P51"/>
    <mergeCell ref="C50:D50"/>
    <mergeCell ref="H50:I50"/>
    <mergeCell ref="C51:D51"/>
    <mergeCell ref="H51:I51"/>
    <mergeCell ref="L50:P50"/>
    <mergeCell ref="C129:D129"/>
    <mergeCell ref="C131:D131"/>
    <mergeCell ref="C133:D133"/>
    <mergeCell ref="L55:P55"/>
    <mergeCell ref="L57:P58"/>
    <mergeCell ref="C117:D117"/>
    <mergeCell ref="C119:D119"/>
    <mergeCell ref="C121:D121"/>
    <mergeCell ref="C123:D123"/>
    <mergeCell ref="C125:D125"/>
    <mergeCell ref="N68:O68"/>
    <mergeCell ref="N69:O69"/>
    <mergeCell ref="L71:M71"/>
    <mergeCell ref="N71:O71"/>
    <mergeCell ref="C115:D115"/>
    <mergeCell ref="I64:K64"/>
    <mergeCell ref="C127:D127"/>
    <mergeCell ref="I65:K65"/>
    <mergeCell ref="N65:O65"/>
    <mergeCell ref="I66:K66"/>
    <mergeCell ref="N66:O66"/>
    <mergeCell ref="C67:D67"/>
    <mergeCell ref="I67:K67"/>
    <mergeCell ref="N67:O67"/>
    <mergeCell ref="C65:D65"/>
    <mergeCell ref="C66:D66"/>
    <mergeCell ref="C68:D68"/>
    <mergeCell ref="I71:K71"/>
    <mergeCell ref="I69:K69"/>
    <mergeCell ref="I68:K68"/>
    <mergeCell ref="L65:M65"/>
    <mergeCell ref="N64:O64"/>
    <mergeCell ref="N62:O62"/>
    <mergeCell ref="C64:D64"/>
    <mergeCell ref="C62:D62"/>
    <mergeCell ref="C60:F60"/>
    <mergeCell ref="B14:Q14"/>
    <mergeCell ref="C53:F53"/>
    <mergeCell ref="L39:P39"/>
    <mergeCell ref="L36:P36"/>
    <mergeCell ref="L34:P34"/>
    <mergeCell ref="C30:D30"/>
    <mergeCell ref="D18:E18"/>
    <mergeCell ref="C28:H28"/>
    <mergeCell ref="C43:F43"/>
    <mergeCell ref="E16:H16"/>
    <mergeCell ref="C34:K34"/>
    <mergeCell ref="C40:D40"/>
    <mergeCell ref="H40:I40"/>
    <mergeCell ref="L48:P48"/>
    <mergeCell ref="L67:M67"/>
    <mergeCell ref="L68:M68"/>
    <mergeCell ref="L69:M69"/>
    <mergeCell ref="H58:I58"/>
    <mergeCell ref="H57:I57"/>
    <mergeCell ref="L62:M62"/>
    <mergeCell ref="L64:M64"/>
    <mergeCell ref="L66:M66"/>
  </mergeCells>
  <pageMargins left="0.15748031496062992" right="0.15748031496062992" top="0.62992125984251968" bottom="0.23622047244094491" header="0.19685039370078741" footer="0.19685039370078741"/>
  <pageSetup paperSize="9" scale="67" fitToHeight="0" orientation="landscape" r:id="rId1"/>
  <headerFooter differentFirst="1">
    <oddHeader>&amp;C&amp;"-,Gras"&amp;14&amp;K009999Estimation du coût du programme "Aidants, aidés, une qualité de vie à préserver"</oddHeader>
    <oddFooter>&amp;L&amp;"-,Gras"&amp;10&amp;F&amp;R&amp;"-,Gras"&amp;16&amp;K009999p. &amp;P/&amp;N</oddFooter>
  </headerFooter>
  <rowBreaks count="2" manualBreakCount="2">
    <brk id="44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Estimation budgétaire</vt:lpstr>
    </vt:vector>
  </TitlesOfParts>
  <Company>CNAV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B906107</dc:creator>
  <cp:lastModifiedBy>B906107</cp:lastModifiedBy>
  <cp:lastPrinted>2017-07-06T15:43:15Z</cp:lastPrinted>
  <dcterms:created xsi:type="dcterms:W3CDTF">2016-09-06T14:46:33Z</dcterms:created>
  <dcterms:modified xsi:type="dcterms:W3CDTF">2017-07-06T15:44:03Z</dcterms:modified>
</cp:coreProperties>
</file>